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tabRatio="666" activeTab="0"/>
  </bookViews>
  <sheets>
    <sheet name="Терней" sheetId="1" r:id="rId1"/>
    <sheet name="М.Кема" sheetId="2" r:id="rId2"/>
    <sheet name="Амгу" sheetId="3" r:id="rId3"/>
    <sheet name="Максимовка" sheetId="4" r:id="rId4"/>
    <sheet name="Усть-Соболевка" sheetId="5" r:id="rId5"/>
    <sheet name="Светлая" sheetId="6" r:id="rId6"/>
    <sheet name="Перетычиха Единка" sheetId="7" r:id="rId7"/>
    <sheet name="Самарга" sheetId="8" r:id="rId8"/>
    <sheet name="Агзу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TABLE" localSheetId="8">'Агзу'!$A$8:$F$44</definedName>
    <definedName name="TABLE" localSheetId="2">'Амгу'!$A$8:$F$44</definedName>
    <definedName name="TABLE" localSheetId="1">'М.Кема'!$A$8:$F$44</definedName>
    <definedName name="TABLE" localSheetId="3">'Максимовка'!$A$8:$F$44</definedName>
    <definedName name="TABLE" localSheetId="6">'Перетычиха Единка'!$A$8:$F$44</definedName>
    <definedName name="TABLE" localSheetId="7">'Самарга'!$A$8:$F$44</definedName>
    <definedName name="TABLE" localSheetId="5">'Светлая'!$A$8:$F$44</definedName>
    <definedName name="TABLE" localSheetId="0">'Терней'!$A$8:$F$44</definedName>
    <definedName name="TABLE" localSheetId="4">'Усть-Соболевка'!$A$8:$F$44</definedName>
    <definedName name="_xlnm.Print_Titles" localSheetId="8">'Агзу'!$8:$8</definedName>
    <definedName name="_xlnm.Print_Titles" localSheetId="2">'Амгу'!$8:$8</definedName>
    <definedName name="_xlnm.Print_Titles" localSheetId="1">'М.Кема'!$8:$8</definedName>
    <definedName name="_xlnm.Print_Titles" localSheetId="3">'Максимовка'!$8:$8</definedName>
    <definedName name="_xlnm.Print_Titles" localSheetId="6">'Перетычиха Единка'!$8:$8</definedName>
    <definedName name="_xlnm.Print_Titles" localSheetId="7">'Самарга'!$8:$8</definedName>
    <definedName name="_xlnm.Print_Titles" localSheetId="5">'Светлая'!$8:$8</definedName>
    <definedName name="_xlnm.Print_Titles" localSheetId="0">'Терней'!$8:$8</definedName>
    <definedName name="_xlnm.Print_Titles" localSheetId="4">'Усть-Соболевка'!$8:$8</definedName>
    <definedName name="_xlnm.Print_Area" localSheetId="8">'Агзу'!$A$1:$F$51</definedName>
    <definedName name="_xlnm.Print_Area" localSheetId="2">'Амгу'!$A$1:$F$51</definedName>
    <definedName name="_xlnm.Print_Area" localSheetId="1">'М.Кема'!$A$1:$F$51</definedName>
    <definedName name="_xlnm.Print_Area" localSheetId="3">'Максимовка'!$A$1:$F$51</definedName>
    <definedName name="_xlnm.Print_Area" localSheetId="6">'Перетычиха Единка'!$A$1:$F$51</definedName>
    <definedName name="_xlnm.Print_Area" localSheetId="7">'Самарга'!$A$1:$F$51</definedName>
    <definedName name="_xlnm.Print_Area" localSheetId="5">'Светлая'!$A$1:$F$51</definedName>
    <definedName name="_xlnm.Print_Area" localSheetId="0">'Терней'!$A$1:$F$51</definedName>
    <definedName name="_xlnm.Print_Area" localSheetId="4">'Усть-Соболевка'!$A$1:$F$51</definedName>
  </definedNames>
  <calcPr fullCalcOnLoad="1"/>
</workbook>
</file>

<file path=xl/sharedStrings.xml><?xml version="1.0" encoding="utf-8"?>
<sst xmlns="http://schemas.openxmlformats.org/spreadsheetml/2006/main" count="1063" uniqueCount="98">
  <si>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</si>
  <si>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</si>
  <si>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</si>
  <si>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</si>
  <si>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</si>
  <si>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</si>
  <si>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</si>
  <si>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</si>
  <si>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</si>
  <si>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</si>
  <si>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</si>
  <si>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</si>
  <si>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</si>
  <si>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</si>
  <si>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</si>
  <si>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</si>
  <si>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</si>
  <si>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</si>
  <si>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</si>
  <si>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</si>
  <si>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</si>
  <si>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</si>
  <si>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</si>
  <si>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</si>
  <si>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</si>
  <si>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</si>
  <si>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</si>
  <si>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</si>
  <si>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</si>
  <si>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</si>
  <si>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</si>
  <si>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</si>
  <si>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</si>
  <si>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</si>
  <si>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</si>
  <si>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</si>
  <si>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</si>
  <si>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</si>
  <si>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</si>
  <si>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</si>
  <si>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</si>
  <si>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</si>
  <si>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</si>
  <si>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</si>
  <si>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</si>
  <si>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</si>
  <si>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</si>
  <si>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</si>
  <si>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</si>
  <si>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</si>
  <si>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</si>
  <si>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</si>
  <si>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</si>
  <si>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</si>
  <si>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</si>
  <si>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</si>
  <si>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</si>
  <si>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</si>
  <si>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</si>
  <si>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</si>
  <si>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</si>
  <si>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</si>
  <si>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</si>
  <si>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</si>
  <si>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</si>
  <si>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</si>
  <si>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</si>
  <si>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</si>
  <si>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</si>
  <si>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</si>
  <si>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</si>
  <si>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</si>
  <si>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</si>
  <si>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</si>
  <si>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</si>
  <si>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</si>
  <si>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</si>
  <si>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</si>
  <si>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</si>
  <si>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</si>
  <si>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</si>
  <si>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</si>
  <si>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</si>
  <si>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</si>
  <si>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</si>
  <si>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</si>
  <si>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пгт. Терней</t>
  </si>
  <si>
    <t>с. Малая Кема</t>
  </si>
  <si>
    <t>с. Амгу</t>
  </si>
  <si>
    <t>с. Максимовка</t>
  </si>
  <si>
    <t>с. Усть-Соболевка</t>
  </si>
  <si>
    <t>пгт. Светлая</t>
  </si>
  <si>
    <t>с. Перетычиха, с. Единка</t>
  </si>
  <si>
    <t>с. Самарга</t>
  </si>
  <si>
    <t>с. Агзу</t>
  </si>
  <si>
    <t>Фактические показатели 
за год, предшествующий базовому периоду
(2017 год)</t>
  </si>
  <si>
    <t>Показатели, утвержденные 
на базовый период * 
(2018 год)</t>
  </si>
  <si>
    <t>Предложения 
на расчетный период регулирования 
(2019 год)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</si>
</sst>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_р_._-;\-* #,##0.0_р_._-;_-* &quot;-&quot;??_р_._-;_-@_-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_р_._-;\-* #,##0.000_р_._-;_-* &quot;-&quot;???_р_._-;_-@_-"/>
    <numFmt numFmtId="184" formatCode="_-* #,##0.000\ _₽_-;\-* #,##0.000\ _₽_-;_-* &quot;-&quot;???\ _₽_-;_-@_-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3" fillId="0" borderId="10" xfId="52" applyFont="1" applyBorder="1" applyAlignment="1">
      <alignment horizontal="center" vertical="center" wrapText="1"/>
      <protection/>
    </xf>
    <xf numFmtId="171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23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60;&#1040;&#1050;&#1058;%202017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41;&#1072;&#1083;&#1072;&#1085;&#1089;%20&#1101;&#1085;&#1077;&#1088;&#1075;&#1077;&#1090;&#1080;&#1095;%202019\_&#1054;&#1090;&#1087;&#1088;&#1072;&#1074;&#1083;&#1077;&#1085;&#1086;%20&#1082;&#1086;&#1088;&#1088;%202019%20(15.08.2018)\&#1055;&#1086;%20&#1087;&#1086;&#1089;&#1077;&#1083;&#1077;&#1085;&#1080;&#1103;&#1084;\&#1059;&#1057;&#1086;&#1073;&#1086;&#1083;&#1077;&#1074;&#1082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41;&#1072;&#1083;&#1072;&#1085;&#1089;%20&#1101;&#1085;&#1077;&#1088;&#1075;&#1077;&#1090;&#1080;&#1095;%202019\_&#1054;&#1090;&#1087;&#1088;&#1072;&#1074;&#1083;&#1077;&#1085;&#1086;%20&#1082;&#1086;&#1088;&#1088;%202019%20(15.08.2018)\&#1055;&#1086;%20&#1087;&#1086;&#1089;&#1077;&#1083;&#1077;&#1085;&#1080;&#1103;&#1084;\&#1057;&#1074;&#1077;&#1090;&#1083;&#1072;&#1103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41;&#1072;&#1083;&#1072;&#1085;&#1089;%20&#1101;&#1085;&#1077;&#1088;&#1075;&#1077;&#1090;&#1080;&#1095;%202019\_&#1054;&#1090;&#1087;&#1088;&#1072;&#1074;&#1083;&#1077;&#1085;&#1086;%20&#1082;&#1086;&#1088;&#1088;%202019%20(15.08.2018)\&#1055;&#1086;%20&#1087;&#1086;&#1089;&#1077;&#1083;&#1077;&#1085;&#1080;&#1103;&#1084;\&#1055;&#1077;&#1088;&#1077;&#1090;&#1099;&#1095;&#1080;&#1093;&#1072;&#1045;&#1076;&#1080;&#1085;&#1082;&#1072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41;&#1072;&#1083;&#1072;&#1085;&#1089;%20&#1101;&#1085;&#1077;&#1088;&#1075;&#1077;&#1090;&#1080;&#1095;%202019\_&#1054;&#1090;&#1087;&#1088;&#1072;&#1074;&#1083;&#1077;&#1085;&#1086;%20&#1082;&#1086;&#1088;&#1088;%202019%20(15.08.2018)\&#1055;&#1086;%20&#1087;&#1086;&#1089;&#1077;&#1083;&#1077;&#1085;&#1080;&#1103;&#1084;\&#1057;&#1072;&#1084;&#1072;&#1088;&#1075;&#1072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41;&#1072;&#1083;&#1072;&#1085;&#1089;%20&#1101;&#1085;&#1077;&#1088;&#1075;&#1077;&#1090;&#1080;&#1095;%202019\_&#1054;&#1090;&#1087;&#1088;&#1072;&#1074;&#1083;&#1077;&#1085;&#1086;%20&#1082;&#1086;&#1088;&#1088;%202019%20(15.08.2018)\&#1055;&#1086;%20&#1087;&#1086;&#1089;&#1077;&#1083;&#1077;&#1085;&#1080;&#1103;&#1084;\&#1040;&#1075;&#1079;&#109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41;&#1072;&#1083;&#1072;&#1085;&#1089;%20&#1101;&#1085;&#1077;&#1088;&#1075;&#1077;&#1090;&#1080;&#1095;%202019\_&#1054;&#1090;&#1087;&#1088;&#1072;&#1074;&#1083;&#1077;&#1085;&#1086;%20&#1082;&#1086;&#1088;&#1088;%202019%20(15.08.2018)\&#1055;&#1086;%20&#1087;&#1086;&#1089;&#1077;&#1083;&#1077;&#1085;&#1080;&#1103;&#1084;\&#1058;&#1077;&#1088;&#1085;&#1077;&#1081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57;&#1074;&#1086;&#1076;&#1085;&#1099;&#1081;%202019%20&#1089;%20&#1082;&#1086;&#1088;&#1088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41;&#1072;&#1083;&#1072;&#1085;&#1089;%20&#1101;&#1085;&#1077;&#1088;&#1075;&#1077;&#1090;&#1080;&#1095;%202019\&#1054;&#1090;&#1087;&#1088;&#1072;&#1074;&#1083;&#1077;&#1085;&#1086;%202019\&#1055;&#1086;%20&#1087;&#1086;&#1089;&#1077;&#1083;&#1077;&#1085;&#1080;&#1103;&#1084;\&#1052;&#1050;&#1077;&#1084;&#1072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41;&#1072;&#1083;&#1072;&#1085;&#1089;%20&#1101;&#1085;&#1077;&#1088;&#1075;&#1077;&#1090;&#1080;&#1095;%202019\_&#1054;&#1090;&#1087;&#1088;&#1072;&#1074;&#1083;&#1077;&#1085;&#1086;%20&#1082;&#1086;&#1088;&#1088;%202019%20(15.08.2018)\&#1055;&#1086;%20&#1087;&#1086;&#1089;&#1077;&#1083;&#1077;&#1085;&#1080;&#1103;&#1084;\&#1052;&#1050;&#1077;&#1084;&#1072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41;&#1072;&#1083;&#1072;&#1085;&#1089;%20&#1101;&#1085;&#1077;&#1088;&#1075;&#1077;&#1090;&#1080;&#1095;%202019\_&#1054;&#1090;&#1087;&#1088;&#1072;&#1074;&#1083;&#1077;&#1085;&#1086;%20&#1082;&#1086;&#1088;&#1088;%202019%20(15.08.2018)\&#1055;&#1086;%20&#1087;&#1086;&#1089;&#1077;&#1083;&#1077;&#1085;&#1080;&#1103;&#1084;\&#1040;&#1084;&#1075;&#1091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9\_&#1041;&#1072;&#1083;&#1072;&#1085;&#1089;%20&#1101;&#1085;&#1077;&#1088;&#1075;&#1077;&#1090;&#1080;&#1095;%202019\_&#1054;&#1090;&#1087;&#1088;&#1072;&#1074;&#1083;&#1077;&#1085;&#1086;%20&#1082;&#1086;&#1088;&#1088;%202019%20(15.08.2018)\&#1055;&#1086;%20&#1087;&#1086;&#1089;&#1077;&#1083;&#1077;&#1085;&#1080;&#1103;&#1084;\&#1052;&#1072;&#1082;&#1089;&#1080;&#1084;&#1086;&#1074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ДнгФ"/>
      <sheetName val="ДКут+Дерсу"/>
      <sheetName val="Лим"/>
      <sheetName val="Мет"/>
      <sheetName val="МартПол+Пол"/>
      <sheetName val="ЛсзФ"/>
    </sheetNames>
    <sheetDataSet>
      <sheetData sheetId="0">
        <row r="2">
          <cell r="B2">
            <v>10.58</v>
          </cell>
        </row>
        <row r="3">
          <cell r="B3">
            <v>7.917613</v>
          </cell>
        </row>
        <row r="4">
          <cell r="B4">
            <v>6.95743619</v>
          </cell>
        </row>
        <row r="5">
          <cell r="B5">
            <v>125.40779736762701</v>
          </cell>
        </row>
        <row r="6">
          <cell r="B6">
            <v>66.76322432</v>
          </cell>
        </row>
        <row r="7">
          <cell r="B7">
            <v>357.4267206543184</v>
          </cell>
        </row>
        <row r="8">
          <cell r="B8">
            <v>1.7820116600000002</v>
          </cell>
        </row>
        <row r="9">
          <cell r="B9">
            <v>68.19778612061243</v>
          </cell>
        </row>
        <row r="10">
          <cell r="B10">
            <v>28.455692509351497</v>
          </cell>
        </row>
        <row r="11">
          <cell r="B11">
            <v>0.092541337627</v>
          </cell>
        </row>
      </sheetData>
      <sheetData sheetId="1">
        <row r="2">
          <cell r="B2">
            <v>2.59</v>
          </cell>
        </row>
        <row r="3">
          <cell r="B3">
            <v>0.8963949999999999</v>
          </cell>
        </row>
        <row r="4">
          <cell r="B4">
            <v>0.79754032</v>
          </cell>
        </row>
        <row r="5">
          <cell r="B5">
            <v>18.831398929002</v>
          </cell>
        </row>
        <row r="6">
          <cell r="B6">
            <v>8.732211780000002</v>
          </cell>
        </row>
        <row r="7">
          <cell r="B7">
            <v>419.13224638691645</v>
          </cell>
        </row>
        <row r="8">
          <cell r="B8">
            <v>0.2554017</v>
          </cell>
        </row>
        <row r="9">
          <cell r="B9">
            <v>13.142678679497056</v>
          </cell>
        </row>
        <row r="10">
          <cell r="B10">
            <v>28.33667219461016</v>
          </cell>
        </row>
        <row r="11">
          <cell r="B11">
            <v>0.09669503900200001</v>
          </cell>
        </row>
      </sheetData>
      <sheetData sheetId="2">
        <row r="2">
          <cell r="B2">
            <v>5.36</v>
          </cell>
        </row>
        <row r="3">
          <cell r="B3">
            <v>1.9032379999999998</v>
          </cell>
        </row>
        <row r="4">
          <cell r="B4">
            <v>1.5353263499999998</v>
          </cell>
        </row>
        <row r="5">
          <cell r="B5">
            <v>35.451367035408005</v>
          </cell>
        </row>
        <row r="6">
          <cell r="B6">
            <v>18.28282261</v>
          </cell>
        </row>
        <row r="7">
          <cell r="B7">
            <v>412.1987633706346</v>
          </cell>
        </row>
        <row r="8">
          <cell r="B8">
            <v>0.35434545</v>
          </cell>
        </row>
        <row r="9">
          <cell r="B9">
            <v>18.278758852205925</v>
          </cell>
        </row>
        <row r="10">
          <cell r="B10">
            <v>28.41324877139142</v>
          </cell>
        </row>
        <row r="11">
          <cell r="B11">
            <v>0.07289727540799999</v>
          </cell>
        </row>
      </sheetData>
      <sheetData sheetId="3">
        <row r="2">
          <cell r="B2">
            <v>0.872</v>
          </cell>
        </row>
        <row r="3">
          <cell r="B3">
            <v>0.34785000000000005</v>
          </cell>
        </row>
        <row r="4">
          <cell r="B4">
            <v>0.25504546</v>
          </cell>
        </row>
        <row r="5">
          <cell r="B5">
            <v>9.374405424821001</v>
          </cell>
        </row>
        <row r="6">
          <cell r="B6">
            <v>3.6456634299999995</v>
          </cell>
        </row>
        <row r="7">
          <cell r="B7">
            <v>450.0273106223947</v>
          </cell>
        </row>
        <row r="8">
          <cell r="B8">
            <v>0.35299183000000006</v>
          </cell>
        </row>
        <row r="9">
          <cell r="B9">
            <v>8.65395190168618</v>
          </cell>
        </row>
        <row r="10">
          <cell r="B10">
            <v>27.928739021483796</v>
          </cell>
        </row>
        <row r="11">
          <cell r="B11">
            <v>0.029138574820999998</v>
          </cell>
        </row>
      </sheetData>
      <sheetData sheetId="4">
        <row r="2">
          <cell r="B2">
            <v>1.12</v>
          </cell>
        </row>
        <row r="3">
          <cell r="B3">
            <v>0.49301999999999996</v>
          </cell>
        </row>
        <row r="4">
          <cell r="B4">
            <v>0.42957477</v>
          </cell>
        </row>
        <row r="5">
          <cell r="B5">
            <v>10.017337342763</v>
          </cell>
        </row>
        <row r="6">
          <cell r="B6">
            <v>4.342603209999999</v>
          </cell>
        </row>
        <row r="7">
          <cell r="B7">
            <v>377.87290576447214</v>
          </cell>
        </row>
        <row r="8">
          <cell r="B8">
            <v>0.06982443</v>
          </cell>
        </row>
        <row r="9">
          <cell r="B9">
            <v>8.580726976253246</v>
          </cell>
        </row>
        <row r="10">
          <cell r="B10">
            <v>27.609402034229387</v>
          </cell>
        </row>
        <row r="11">
          <cell r="B11">
            <v>0.067358412763</v>
          </cell>
        </row>
      </sheetData>
      <sheetData sheetId="5">
        <row r="2">
          <cell r="B2">
            <v>3.26</v>
          </cell>
        </row>
        <row r="3">
          <cell r="B3">
            <v>1.88124</v>
          </cell>
        </row>
        <row r="4">
          <cell r="B4">
            <v>1.48550704</v>
          </cell>
        </row>
        <row r="5">
          <cell r="B5">
            <v>33.571265085871</v>
          </cell>
        </row>
        <row r="6">
          <cell r="B6">
            <v>20.110286239999997</v>
          </cell>
        </row>
        <row r="7">
          <cell r="B7">
            <v>373.12041525802124</v>
          </cell>
        </row>
        <row r="8">
          <cell r="B8">
            <v>0.75495002</v>
          </cell>
        </row>
        <row r="9">
          <cell r="B9">
            <v>16.13757878338533</v>
          </cell>
        </row>
        <row r="10">
          <cell r="B10">
            <v>27.441970340016102</v>
          </cell>
        </row>
        <row r="11">
          <cell r="B11">
            <v>0.12219024587100001</v>
          </cell>
        </row>
      </sheetData>
      <sheetData sheetId="6">
        <row r="2">
          <cell r="B2">
            <v>0.964</v>
          </cell>
        </row>
        <row r="3">
          <cell r="B3">
            <v>0.42502599999999996</v>
          </cell>
        </row>
        <row r="4">
          <cell r="B4">
            <v>0.35579998</v>
          </cell>
        </row>
        <row r="5">
          <cell r="B5">
            <v>16.330168259985</v>
          </cell>
        </row>
        <row r="6">
          <cell r="B6">
            <v>5.62902243</v>
          </cell>
        </row>
        <row r="7">
          <cell r="B7">
            <v>483.36631170798967</v>
          </cell>
        </row>
        <row r="8">
          <cell r="B8">
            <v>1.60200322</v>
          </cell>
        </row>
        <row r="9">
          <cell r="B9">
            <v>13.878694719576783</v>
          </cell>
        </row>
        <row r="10">
          <cell r="B10">
            <v>27.539199907193318</v>
          </cell>
        </row>
        <row r="11">
          <cell r="B11">
            <v>0.36802429998499997</v>
          </cell>
        </row>
      </sheetData>
      <sheetData sheetId="7">
        <row r="2">
          <cell r="B2">
            <v>0.656</v>
          </cell>
        </row>
        <row r="3">
          <cell r="B3">
            <v>0.188416</v>
          </cell>
        </row>
        <row r="4">
          <cell r="B4">
            <v>0.15966968</v>
          </cell>
        </row>
        <row r="5">
          <cell r="B5">
            <v>7.225613748778</v>
          </cell>
        </row>
        <row r="6">
          <cell r="B6">
            <v>2.6916659999999997</v>
          </cell>
        </row>
        <row r="7">
          <cell r="B7">
            <v>498.9531143851903</v>
          </cell>
        </row>
        <row r="8">
          <cell r="B8">
            <v>0.13397936000000002</v>
          </cell>
        </row>
        <row r="9">
          <cell r="B9">
            <v>9.3</v>
          </cell>
        </row>
        <row r="10">
          <cell r="B10">
            <v>24.075914874551966</v>
          </cell>
        </row>
        <row r="11">
          <cell r="B11">
            <v>0.011142718777999999</v>
          </cell>
        </row>
      </sheetData>
      <sheetData sheetId="8">
        <row r="2">
          <cell r="B2">
            <v>0.552</v>
          </cell>
        </row>
        <row r="3">
          <cell r="B3">
            <v>0.175703</v>
          </cell>
        </row>
        <row r="4">
          <cell r="B4">
            <v>0.14960799000000002</v>
          </cell>
        </row>
        <row r="5">
          <cell r="B5">
            <v>7.0086213157429995</v>
          </cell>
        </row>
        <row r="6">
          <cell r="B6">
            <v>2.86189857</v>
          </cell>
        </row>
        <row r="7">
          <cell r="B7">
            <v>568.9151579654302</v>
          </cell>
        </row>
        <row r="8">
          <cell r="B8">
            <v>0.01577916</v>
          </cell>
        </row>
        <row r="9">
          <cell r="B9">
            <v>8.8</v>
          </cell>
        </row>
        <row r="10">
          <cell r="B10">
            <v>24.050355208333333</v>
          </cell>
        </row>
        <row r="11">
          <cell r="B11">
            <v>0.013848125743000001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</sheetNames>
    <sheetDataSet>
      <sheetData sheetId="0">
        <row r="6">
          <cell r="G6">
            <v>0.56</v>
          </cell>
        </row>
        <row r="16">
          <cell r="G16">
            <v>0.3125149564065281</v>
          </cell>
        </row>
        <row r="37">
          <cell r="G37">
            <v>0.2667677299999999</v>
          </cell>
        </row>
      </sheetData>
      <sheetData sheetId="1">
        <row r="6">
          <cell r="G6">
            <v>0.56</v>
          </cell>
        </row>
        <row r="16">
          <cell r="G16">
            <v>0.3419344301344419</v>
          </cell>
        </row>
        <row r="37">
          <cell r="G37">
            <v>0.29188065999999996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</sheetNames>
    <sheetDataSet>
      <sheetData sheetId="0">
        <row r="6">
          <cell r="G6">
            <v>1.63</v>
          </cell>
        </row>
        <row r="16">
          <cell r="G16">
            <v>0.9597525157254918</v>
          </cell>
        </row>
        <row r="37">
          <cell r="G37">
            <v>0.8008879384</v>
          </cell>
        </row>
      </sheetData>
      <sheetData sheetId="1">
        <row r="6">
          <cell r="G6">
            <v>1.63</v>
          </cell>
        </row>
        <row r="16">
          <cell r="G16">
            <v>0.8999440065404801</v>
          </cell>
        </row>
        <row r="37">
          <cell r="G37">
            <v>0.7509793288000002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</sheetNames>
    <sheetDataSet>
      <sheetData sheetId="0">
        <row r="6">
          <cell r="G6">
            <v>0.482</v>
          </cell>
        </row>
        <row r="16">
          <cell r="G16">
            <v>0.19488044913172</v>
          </cell>
        </row>
        <row r="37">
          <cell r="G37">
            <v>0.16781912</v>
          </cell>
        </row>
      </sheetData>
      <sheetData sheetId="1">
        <row r="6">
          <cell r="G6">
            <v>0.482</v>
          </cell>
        </row>
        <row r="16">
          <cell r="G16">
            <v>0.21931655572925723</v>
          </cell>
        </row>
        <row r="37">
          <cell r="G37">
            <v>0.18886200000000003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</sheetNames>
    <sheetDataSet>
      <sheetData sheetId="0">
        <row r="6">
          <cell r="G6">
            <v>0.328</v>
          </cell>
        </row>
        <row r="16">
          <cell r="G16">
            <v>0.09609162581690095</v>
          </cell>
        </row>
        <row r="37">
          <cell r="G37">
            <v>0.0835002</v>
          </cell>
        </row>
      </sheetData>
      <sheetData sheetId="1">
        <row r="6">
          <cell r="G6">
            <v>0.328</v>
          </cell>
        </row>
        <row r="16">
          <cell r="G16">
            <v>0.10356903243278805</v>
          </cell>
        </row>
        <row r="37">
          <cell r="G37">
            <v>0.0899978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</sheetNames>
    <sheetDataSet>
      <sheetData sheetId="0">
        <row r="6">
          <cell r="G6">
            <v>0.276</v>
          </cell>
        </row>
        <row r="16">
          <cell r="G16">
            <v>0.09065406358876997</v>
          </cell>
        </row>
        <row r="37">
          <cell r="G37">
            <v>0.07974939</v>
          </cell>
        </row>
      </sheetData>
      <sheetData sheetId="1">
        <row r="6">
          <cell r="G6">
            <v>0.276</v>
          </cell>
        </row>
        <row r="16">
          <cell r="G16">
            <v>0.09162231323034895</v>
          </cell>
        </row>
        <row r="37">
          <cell r="G37">
            <v>0.08060116999999999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  <sheetDataSet>
      <sheetData sheetId="0">
        <row r="2">
          <cell r="B2">
            <v>10.58</v>
          </cell>
        </row>
        <row r="3">
          <cell r="B3">
            <v>8181.9665798431615</v>
          </cell>
        </row>
        <row r="4">
          <cell r="B4">
            <v>7015.326201</v>
          </cell>
        </row>
        <row r="5">
          <cell r="B5">
            <v>137179.86660646577</v>
          </cell>
        </row>
        <row r="6">
          <cell r="B6">
            <v>74233.79164167674</v>
          </cell>
        </row>
        <row r="7">
          <cell r="B7">
            <v>377</v>
          </cell>
        </row>
        <row r="8">
          <cell r="B8">
            <v>1546.57143</v>
          </cell>
        </row>
        <row r="9">
          <cell r="B9">
            <v>75.1</v>
          </cell>
        </row>
        <row r="10">
          <cell r="B10">
            <v>29965.77769809143</v>
          </cell>
        </row>
        <row r="11">
          <cell r="B11">
            <v>325.47</v>
          </cell>
        </row>
      </sheetData>
      <sheetData sheetId="1">
        <row r="2">
          <cell r="B2">
            <v>2.59</v>
          </cell>
        </row>
        <row r="3">
          <cell r="B3">
            <v>995.4438426238381</v>
          </cell>
        </row>
        <row r="4">
          <cell r="B4">
            <v>841.49</v>
          </cell>
        </row>
        <row r="5">
          <cell r="B5">
            <v>19621.11193670959</v>
          </cell>
        </row>
        <row r="6">
          <cell r="B6">
            <v>9726.249148662437</v>
          </cell>
        </row>
        <row r="7">
          <cell r="B7">
            <v>406.00000000000006</v>
          </cell>
        </row>
        <row r="8">
          <cell r="B8">
            <v>264.91</v>
          </cell>
        </row>
        <row r="9">
          <cell r="B9">
            <v>13.5</v>
          </cell>
        </row>
        <row r="10">
          <cell r="B10">
            <v>27736.72839506173</v>
          </cell>
        </row>
        <row r="11">
          <cell r="B11">
            <v>34.74</v>
          </cell>
        </row>
      </sheetData>
      <sheetData sheetId="2">
        <row r="2">
          <cell r="B2">
            <v>5.36</v>
          </cell>
        </row>
        <row r="3">
          <cell r="B3">
            <v>1862.656450741092</v>
          </cell>
        </row>
        <row r="4">
          <cell r="B4">
            <v>1572.77378</v>
          </cell>
        </row>
        <row r="5">
          <cell r="B5">
            <v>31946.67249093278</v>
          </cell>
        </row>
        <row r="6">
          <cell r="B6">
            <v>18199.580872908296</v>
          </cell>
        </row>
        <row r="7">
          <cell r="B7">
            <v>406.00000000000006</v>
          </cell>
        </row>
        <row r="8">
          <cell r="B8">
            <v>110.83411561438997</v>
          </cell>
        </row>
        <row r="9">
          <cell r="B9">
            <v>14.6</v>
          </cell>
        </row>
        <row r="10">
          <cell r="B10">
            <v>28563.98401826484</v>
          </cell>
        </row>
        <row r="11">
          <cell r="B11">
            <v>42.36999999999999</v>
          </cell>
        </row>
      </sheetData>
      <sheetData sheetId="3">
        <row r="2">
          <cell r="B2">
            <v>0.88</v>
          </cell>
        </row>
        <row r="3">
          <cell r="B3">
            <v>348.2009519587462</v>
          </cell>
        </row>
        <row r="4">
          <cell r="B4">
            <v>270.77000000000004</v>
          </cell>
        </row>
        <row r="5">
          <cell r="B5">
            <v>9922.544142526283</v>
          </cell>
        </row>
        <row r="6">
          <cell r="B6">
            <v>3645.203706632951</v>
          </cell>
        </row>
        <row r="7">
          <cell r="B7">
            <v>435</v>
          </cell>
        </row>
        <row r="8">
          <cell r="B8">
            <v>368.63</v>
          </cell>
        </row>
        <row r="9">
          <cell r="B9">
            <v>10.5</v>
          </cell>
        </row>
        <row r="10">
          <cell r="B10">
            <v>25916.03174603175</v>
          </cell>
        </row>
        <row r="11">
          <cell r="B11">
            <v>33.62</v>
          </cell>
        </row>
      </sheetData>
      <sheetData sheetId="4">
        <row r="2">
          <cell r="B2">
            <v>1.12</v>
          </cell>
        </row>
        <row r="3">
          <cell r="B3">
            <v>424.1254445995589</v>
          </cell>
        </row>
        <row r="4">
          <cell r="B4">
            <v>358.0434299999997</v>
          </cell>
        </row>
        <row r="5">
          <cell r="B5">
            <v>12472.747351137663</v>
          </cell>
        </row>
        <row r="6">
          <cell r="B6">
            <v>4351.2321300503845</v>
          </cell>
        </row>
        <row r="7">
          <cell r="B7">
            <v>426.29999999999995</v>
          </cell>
        </row>
        <row r="8">
          <cell r="B8">
            <v>69.25265</v>
          </cell>
        </row>
        <row r="9">
          <cell r="B9">
            <v>9.3</v>
          </cell>
        </row>
        <row r="10">
          <cell r="B10">
            <v>28135.427323536434</v>
          </cell>
        </row>
        <row r="11">
          <cell r="B11">
            <v>13.82</v>
          </cell>
        </row>
      </sheetData>
      <sheetData sheetId="5">
        <row r="2">
          <cell r="B2">
            <v>3.26</v>
          </cell>
        </row>
        <row r="3">
          <cell r="B3">
            <v>1932.07021376896</v>
          </cell>
        </row>
        <row r="4">
          <cell r="B4">
            <v>1614.261732</v>
          </cell>
        </row>
        <row r="5">
          <cell r="B5">
            <v>32307.920841275503</v>
          </cell>
        </row>
        <row r="6">
          <cell r="B6">
            <v>22153.17506100312</v>
          </cell>
        </row>
        <row r="7">
          <cell r="B7">
            <v>377</v>
          </cell>
        </row>
        <row r="8">
          <cell r="B8">
            <v>452.29214</v>
          </cell>
        </row>
        <row r="9">
          <cell r="B9">
            <v>14</v>
          </cell>
        </row>
        <row r="10">
          <cell r="B10">
            <v>24676.908650357138</v>
          </cell>
        </row>
        <row r="11">
          <cell r="B11">
            <v>93.20590317786667</v>
          </cell>
        </row>
      </sheetData>
      <sheetData sheetId="6">
        <row r="2">
          <cell r="B2">
            <v>0.964</v>
          </cell>
        </row>
        <row r="3">
          <cell r="B3">
            <v>369.2494448836106</v>
          </cell>
        </row>
        <row r="4">
          <cell r="B4">
            <v>331.05842</v>
          </cell>
        </row>
        <row r="5">
          <cell r="B5">
            <v>14116.81071057182</v>
          </cell>
        </row>
        <row r="6">
          <cell r="B6">
            <v>5699.3801009331</v>
          </cell>
        </row>
        <row r="7">
          <cell r="B7">
            <v>507.49999999999994</v>
          </cell>
        </row>
        <row r="8">
          <cell r="B8">
            <v>129.57209225999998</v>
          </cell>
        </row>
        <row r="9">
          <cell r="B9">
            <v>16.5</v>
          </cell>
        </row>
        <row r="10">
          <cell r="B10">
            <v>25823.544808215487</v>
          </cell>
        </row>
        <row r="11">
          <cell r="B11">
            <v>201.37</v>
          </cell>
        </row>
      </sheetData>
      <sheetData sheetId="7">
        <row r="2">
          <cell r="B2">
            <v>0.656</v>
          </cell>
        </row>
        <row r="3">
          <cell r="B3">
            <v>213.35873800096832</v>
          </cell>
        </row>
        <row r="4">
          <cell r="B4">
            <v>191.32999999999998</v>
          </cell>
        </row>
        <row r="5">
          <cell r="B5">
            <v>10685.005558330746</v>
          </cell>
        </row>
        <row r="6">
          <cell r="B6">
            <v>3194.8555583307425</v>
          </cell>
        </row>
        <row r="7">
          <cell r="B7">
            <v>507.49999999999994</v>
          </cell>
        </row>
        <row r="8">
          <cell r="B8">
            <v>108.59</v>
          </cell>
        </row>
        <row r="9">
          <cell r="B9">
            <v>10</v>
          </cell>
        </row>
        <row r="10">
          <cell r="B10">
            <v>31561.166666666668</v>
          </cell>
        </row>
        <row r="11">
          <cell r="B11">
            <v>15.620000000000001</v>
          </cell>
        </row>
      </sheetData>
      <sheetData sheetId="8">
        <row r="2">
          <cell r="B2">
            <v>0.552</v>
          </cell>
        </row>
        <row r="3">
          <cell r="B3">
            <v>182.91524389097026</v>
          </cell>
        </row>
        <row r="4">
          <cell r="B4">
            <v>160.66917</v>
          </cell>
        </row>
        <row r="5">
          <cell r="B5">
            <v>8053.621762438452</v>
          </cell>
        </row>
        <row r="6">
          <cell r="B6">
            <v>2449.4410278971723</v>
          </cell>
        </row>
        <row r="7">
          <cell r="B7">
            <v>453.85</v>
          </cell>
        </row>
        <row r="8">
          <cell r="B8">
            <v>10.94</v>
          </cell>
        </row>
        <row r="9">
          <cell r="B9">
            <v>9.1</v>
          </cell>
        </row>
        <row r="10">
          <cell r="B10">
            <v>26271.154651770456</v>
          </cell>
        </row>
        <row r="11">
          <cell r="B11">
            <v>15.23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</sheetNames>
    <sheetDataSet>
      <sheetData sheetId="0">
        <row r="6">
          <cell r="G6">
            <v>5.29</v>
          </cell>
        </row>
        <row r="16">
          <cell r="G16">
            <v>4.353411599136148</v>
          </cell>
        </row>
        <row r="37">
          <cell r="G37">
            <v>3.7273299983999992</v>
          </cell>
        </row>
      </sheetData>
      <sheetData sheetId="1">
        <row r="6">
          <cell r="G6">
            <v>5.29</v>
          </cell>
        </row>
        <row r="16">
          <cell r="G16">
            <v>3.97089784318305</v>
          </cell>
        </row>
        <row r="37">
          <cell r="G37">
            <v>3.3973971803999996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тв.2017"/>
      <sheetName val="ф.2017"/>
      <sheetName val="2017 (утв-факт)"/>
      <sheetName val="подано 2018"/>
      <sheetName val="ПО_НВВ"/>
      <sheetName val="ремонты"/>
      <sheetName val="трансп"/>
      <sheetName val="аренда, амортиз"/>
      <sheetName val="топливо"/>
      <sheetName val="ФОТ"/>
      <sheetName val="амортиз"/>
      <sheetName val="все"/>
      <sheetName val="утв.2018"/>
      <sheetName val="ф.2018"/>
      <sheetName val="корр2019риски"/>
      <sheetName val="2019"/>
      <sheetName val="корр2019"/>
      <sheetName val="ф.2018 (прогноз)"/>
      <sheetName val="СВОД"/>
      <sheetName val="ДгФ"/>
      <sheetName val="Терн"/>
      <sheetName val="МКема"/>
      <sheetName val="Амгу"/>
      <sheetName val="Макс"/>
      <sheetName val="УСоб"/>
      <sheetName val="Светл"/>
      <sheetName val="ПерЕд"/>
      <sheetName val="Самарга"/>
      <sheetName val="Агзу"/>
      <sheetName val="ДКут"/>
      <sheetName val="Лимон"/>
      <sheetName val="Метеор"/>
      <sheetName val="Поляны"/>
      <sheetName val="ЛсФ"/>
      <sheetName val="связи 2018"/>
      <sheetName val="связи план 2018"/>
      <sheetName val="справка 2019"/>
      <sheetName val="ДгФ_утв 2018"/>
      <sheetName val="ЛсФ_утв 2018"/>
      <sheetName val="2019 ДТ"/>
      <sheetName val="ф.2017 ДТ"/>
    </sheetNames>
    <sheetDataSet>
      <sheetData sheetId="20">
        <row r="22">
          <cell r="BB22">
            <v>0.26</v>
          </cell>
        </row>
        <row r="26">
          <cell r="BB26">
            <v>98566.52986074603</v>
          </cell>
        </row>
        <row r="33">
          <cell r="BB33">
            <v>75.82135028187406</v>
          </cell>
        </row>
        <row r="34">
          <cell r="BB34">
            <v>31788.483272996295</v>
          </cell>
        </row>
        <row r="36">
          <cell r="BB36">
            <v>1827.1493482830788</v>
          </cell>
        </row>
        <row r="44">
          <cell r="BB44">
            <v>560.7095477900002</v>
          </cell>
        </row>
        <row r="45">
          <cell r="BB45">
            <v>165574.4231763515</v>
          </cell>
        </row>
      </sheetData>
      <sheetData sheetId="21">
        <row r="22">
          <cell r="BB22">
            <v>0.289</v>
          </cell>
        </row>
        <row r="26">
          <cell r="BB26">
            <v>12781.137973468303</v>
          </cell>
        </row>
        <row r="33">
          <cell r="BB33">
            <v>14.478707758447888</v>
          </cell>
        </row>
        <row r="34">
          <cell r="BB34">
            <v>30251.515627551238</v>
          </cell>
        </row>
        <row r="36">
          <cell r="BB36">
            <v>548.4517132166636</v>
          </cell>
        </row>
        <row r="44">
          <cell r="BB44">
            <v>66.57156329999998</v>
          </cell>
        </row>
        <row r="45">
          <cell r="BB45">
            <v>26011.597311486785</v>
          </cell>
        </row>
      </sheetData>
      <sheetData sheetId="22">
        <row r="22">
          <cell r="BB22">
            <v>0.2799999999999999</v>
          </cell>
        </row>
        <row r="26">
          <cell r="BB26">
            <v>23967.982231018086</v>
          </cell>
        </row>
        <row r="33">
          <cell r="BB33">
            <v>16.564119472764915</v>
          </cell>
        </row>
        <row r="34">
          <cell r="BB34">
            <v>30089.374415017708</v>
          </cell>
        </row>
        <row r="36">
          <cell r="BB36">
            <v>1116.2620730139035</v>
          </cell>
        </row>
        <row r="44">
          <cell r="BB44">
            <v>235.64187923999998</v>
          </cell>
        </row>
        <row r="45">
          <cell r="BB45">
            <v>42189.48528217872</v>
          </cell>
        </row>
      </sheetData>
      <sheetData sheetId="23">
        <row r="22">
          <cell r="BB22">
            <v>0.31</v>
          </cell>
        </row>
        <row r="26">
          <cell r="BB26">
            <v>5489.484973423097</v>
          </cell>
        </row>
        <row r="33">
          <cell r="BB33">
            <v>10.472485889843623</v>
          </cell>
        </row>
        <row r="34">
          <cell r="BB34">
            <v>28230.531729011895</v>
          </cell>
        </row>
        <row r="36">
          <cell r="BB36">
            <v>165.40955073904257</v>
          </cell>
        </row>
        <row r="44">
          <cell r="BB44">
            <v>51.86771498461538</v>
          </cell>
        </row>
        <row r="45">
          <cell r="BB45">
            <v>13175.693497716016</v>
          </cell>
        </row>
      </sheetData>
      <sheetData sheetId="24">
        <row r="22">
          <cell r="BB22">
            <v>0.294</v>
          </cell>
        </row>
        <row r="26">
          <cell r="BB26">
            <v>8659.179270283126</v>
          </cell>
        </row>
        <row r="33">
          <cell r="BB33">
            <v>9.316846436190835</v>
          </cell>
        </row>
        <row r="34">
          <cell r="BB34">
            <v>30038.29506599576</v>
          </cell>
        </row>
        <row r="36">
          <cell r="BB36">
            <v>177.04732724322332</v>
          </cell>
        </row>
        <row r="44">
          <cell r="BB44">
            <v>50.14920482</v>
          </cell>
        </row>
        <row r="45">
          <cell r="BB45">
            <v>20392.75256342055</v>
          </cell>
        </row>
      </sheetData>
      <sheetData sheetId="25">
        <row r="22">
          <cell r="BB22">
            <v>0.25999999999999995</v>
          </cell>
        </row>
        <row r="26">
          <cell r="BB26">
            <v>27098.17101496076</v>
          </cell>
        </row>
        <row r="33">
          <cell r="BB33">
            <v>14.037371872107656</v>
          </cell>
        </row>
        <row r="34">
          <cell r="BB34">
            <v>28377.567179286132</v>
          </cell>
        </row>
        <row r="36">
          <cell r="BB36">
            <v>1140.5488942961947</v>
          </cell>
        </row>
        <row r="44">
          <cell r="BB44">
            <v>246.80347787999997</v>
          </cell>
        </row>
        <row r="45">
          <cell r="BB45">
            <v>39386.434470259876</v>
          </cell>
        </row>
      </sheetData>
      <sheetData sheetId="26">
        <row r="22">
          <cell r="BB22">
            <v>0.3499999999999999</v>
          </cell>
        </row>
        <row r="26">
          <cell r="BB26">
            <v>8941.09491730535</v>
          </cell>
        </row>
        <row r="33">
          <cell r="BB33">
            <v>16.491000835391922</v>
          </cell>
        </row>
        <row r="34">
          <cell r="BB34">
            <v>28388.13040369212</v>
          </cell>
        </row>
        <row r="36">
          <cell r="BB36">
            <v>307.82485254832454</v>
          </cell>
        </row>
        <row r="44">
          <cell r="BB44">
            <v>215.31020494999996</v>
          </cell>
        </row>
        <row r="45">
          <cell r="BB45">
            <v>22355.73051144718</v>
          </cell>
        </row>
      </sheetData>
      <sheetData sheetId="27">
        <row r="22">
          <cell r="BB22">
            <v>0.35</v>
          </cell>
        </row>
        <row r="26">
          <cell r="BB26">
            <v>4309.989873686609</v>
          </cell>
        </row>
        <row r="33">
          <cell r="BB33">
            <v>9.994566503643473</v>
          </cell>
        </row>
        <row r="34">
          <cell r="BB34">
            <v>28313.86452390283</v>
          </cell>
        </row>
        <row r="36">
          <cell r="BB36">
            <v>120.84888058325747</v>
          </cell>
        </row>
        <row r="44">
          <cell r="BB44">
            <v>32.77438472</v>
          </cell>
        </row>
        <row r="45">
          <cell r="BB45">
            <v>10864.504342809223</v>
          </cell>
        </row>
      </sheetData>
      <sheetData sheetId="28">
        <row r="22">
          <cell r="BB22">
            <v>0.31300000000000006</v>
          </cell>
        </row>
        <row r="26">
          <cell r="BB26">
            <v>3518.766362950426</v>
          </cell>
        </row>
        <row r="33">
          <cell r="BB33">
            <v>9.123550949735636</v>
          </cell>
        </row>
        <row r="34">
          <cell r="BB34">
            <v>28217.92066942361</v>
          </cell>
        </row>
        <row r="36">
          <cell r="BB36">
            <v>7.057654419627756</v>
          </cell>
        </row>
        <row r="44">
          <cell r="BB44">
            <v>12.560917526153846</v>
          </cell>
        </row>
        <row r="45">
          <cell r="BB45">
            <v>9045.463882281792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МКема"/>
    </sheetNames>
    <sheetDataSet>
      <sheetData sheetId="0">
        <row r="6">
          <cell r="G6">
            <v>1.295</v>
          </cell>
        </row>
      </sheetData>
      <sheetData sheetId="1">
        <row r="6">
          <cell r="G6">
            <v>1.295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</sheetNames>
    <sheetDataSet>
      <sheetData sheetId="0">
        <row r="16">
          <cell r="G16">
            <v>0.4896826664447998</v>
          </cell>
        </row>
        <row r="37">
          <cell r="G37">
            <v>0.41365532900000007</v>
          </cell>
        </row>
      </sheetData>
      <sheetData sheetId="1">
        <row r="16">
          <cell r="G16">
            <v>0.48434941436787454</v>
          </cell>
        </row>
        <row r="37">
          <cell r="G37">
            <v>0.40915010900000004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</sheetNames>
    <sheetDataSet>
      <sheetData sheetId="0">
        <row r="6">
          <cell r="G6">
            <v>2.68</v>
          </cell>
        </row>
        <row r="16">
          <cell r="G16">
            <v>0.943065756758228</v>
          </cell>
        </row>
        <row r="37">
          <cell r="G37">
            <v>0.784178176</v>
          </cell>
        </row>
      </sheetData>
      <sheetData sheetId="1">
        <row r="6">
          <cell r="G6">
            <v>2.68</v>
          </cell>
        </row>
        <row r="16">
          <cell r="G16">
            <v>0.9521763526157069</v>
          </cell>
        </row>
        <row r="37">
          <cell r="G37">
            <v>0.7917538199999999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</sheetNames>
    <sheetDataSet>
      <sheetData sheetId="0">
        <row r="6">
          <cell r="G6">
            <v>0.44</v>
          </cell>
        </row>
        <row r="16">
          <cell r="G16">
            <v>0.1951720553120237</v>
          </cell>
        </row>
        <row r="37">
          <cell r="G37">
            <v>0.15345819</v>
          </cell>
        </row>
      </sheetData>
      <sheetData sheetId="1">
        <row r="6">
          <cell r="G6">
            <v>0.44</v>
          </cell>
        </row>
        <row r="16">
          <cell r="G16">
            <v>0.19491178892025243</v>
          </cell>
        </row>
        <row r="37">
          <cell r="G37">
            <v>0.15325355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90" zoomScaleNormal="9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15" sqref="I15"/>
    </sheetView>
  </sheetViews>
  <sheetFormatPr defaultColWidth="9.00390625" defaultRowHeight="12.75"/>
  <cols>
    <col min="1" max="1" width="7.75390625" style="6" customWidth="1"/>
    <col min="2" max="2" width="48.375" style="1" customWidth="1"/>
    <col min="3" max="3" width="13.00390625" style="1" customWidth="1"/>
    <col min="4" max="5" width="26.625" style="6" customWidth="1"/>
    <col min="6" max="6" width="24.125" style="6" customWidth="1"/>
    <col min="7" max="16384" width="9.125" style="1" customWidth="1"/>
  </cols>
  <sheetData>
    <row r="1" ht="66" customHeight="1">
      <c r="F1" s="8" t="s">
        <v>22</v>
      </c>
    </row>
    <row r="2" ht="8.25" customHeight="1"/>
    <row r="3" ht="8.25" customHeight="1"/>
    <row r="4" ht="8.25" customHeight="1"/>
    <row r="5" spans="1:6" ht="16.5">
      <c r="A5" s="16" t="s">
        <v>23</v>
      </c>
      <c r="B5" s="17"/>
      <c r="C5" s="17"/>
      <c r="D5" s="17"/>
      <c r="E5" s="17"/>
      <c r="F5" s="17"/>
    </row>
    <row r="7" spans="1:9" ht="15.75">
      <c r="A7" s="13" t="s">
        <v>86</v>
      </c>
      <c r="I7" s="1">
        <v>1000</v>
      </c>
    </row>
    <row r="8" spans="1:6" s="2" customFormat="1" ht="63">
      <c r="A8" s="18" t="s">
        <v>13</v>
      </c>
      <c r="B8" s="18" t="s">
        <v>0</v>
      </c>
      <c r="C8" s="18" t="s">
        <v>1</v>
      </c>
      <c r="D8" s="18" t="s">
        <v>95</v>
      </c>
      <c r="E8" s="18" t="s">
        <v>96</v>
      </c>
      <c r="F8" s="18" t="s">
        <v>97</v>
      </c>
    </row>
    <row r="9" spans="1:6" s="3" customFormat="1" ht="24" customHeight="1">
      <c r="A9" s="19" t="s">
        <v>2</v>
      </c>
      <c r="B9" s="23" t="s">
        <v>24</v>
      </c>
      <c r="C9" s="19" t="s">
        <v>7</v>
      </c>
      <c r="D9" s="20">
        <f>'[1]Трн'!$B$2</f>
        <v>10.58</v>
      </c>
      <c r="E9" s="20">
        <f>'[2]Трн'!$B$2</f>
        <v>10.58</v>
      </c>
      <c r="F9" s="20">
        <f>'[4]1 полугодие'!$G$6+'[4]2 полугодие '!$G$6</f>
        <v>10.58</v>
      </c>
    </row>
    <row r="10" spans="1:6" s="3" customFormat="1" ht="64.5" customHeight="1">
      <c r="A10" s="19" t="s">
        <v>4</v>
      </c>
      <c r="B10" s="23" t="s">
        <v>25</v>
      </c>
      <c r="C10" s="19" t="s">
        <v>7</v>
      </c>
      <c r="D10" s="20"/>
      <c r="E10" s="20"/>
      <c r="F10" s="20"/>
    </row>
    <row r="11" spans="1:6" s="3" customFormat="1" ht="15.75">
      <c r="A11" s="19" t="s">
        <v>6</v>
      </c>
      <c r="B11" s="23" t="s">
        <v>26</v>
      </c>
      <c r="C11" s="19" t="s">
        <v>27</v>
      </c>
      <c r="D11" s="20">
        <f>'[1]Трн'!$B$3</f>
        <v>7.917613</v>
      </c>
      <c r="E11" s="20">
        <f>('[2]Трн'!$B$3)/1000</f>
        <v>8.181966579843161</v>
      </c>
      <c r="F11" s="20">
        <f>'[4]1 полугодие'!$G$16+'[4]2 полугодие '!$G$16</f>
        <v>8.324309442319198</v>
      </c>
    </row>
    <row r="12" spans="1:6" s="3" customFormat="1" ht="15.75">
      <c r="A12" s="19" t="s">
        <v>8</v>
      </c>
      <c r="B12" s="23" t="s">
        <v>28</v>
      </c>
      <c r="C12" s="19" t="s">
        <v>27</v>
      </c>
      <c r="D12" s="20">
        <f>'[1]Трн'!$B$4</f>
        <v>6.95743619</v>
      </c>
      <c r="E12" s="20">
        <f>('[2]Трн'!$B$4)/1000</f>
        <v>7.015326201</v>
      </c>
      <c r="F12" s="20">
        <f>'[4]1 полугодие'!$G$37+'[4]2 полугодие '!$G$37</f>
        <v>7.124727178799999</v>
      </c>
    </row>
    <row r="13" spans="1:6" s="3" customFormat="1" ht="15.75">
      <c r="A13" s="19" t="s">
        <v>9</v>
      </c>
      <c r="B13" s="23" t="s">
        <v>29</v>
      </c>
      <c r="C13" s="19" t="s">
        <v>30</v>
      </c>
      <c r="D13" s="20">
        <v>0</v>
      </c>
      <c r="E13" s="20">
        <v>0</v>
      </c>
      <c r="F13" s="20">
        <v>0</v>
      </c>
    </row>
    <row r="14" spans="1:6" s="3" customFormat="1" ht="15.75">
      <c r="A14" s="19" t="s">
        <v>14</v>
      </c>
      <c r="B14" s="23" t="s">
        <v>31</v>
      </c>
      <c r="C14" s="19" t="s">
        <v>30</v>
      </c>
      <c r="D14" s="20">
        <v>0</v>
      </c>
      <c r="E14" s="20">
        <v>0</v>
      </c>
      <c r="F14" s="20">
        <v>0</v>
      </c>
    </row>
    <row r="15" spans="1:6" s="3" customFormat="1" ht="15.75">
      <c r="A15" s="19" t="s">
        <v>15</v>
      </c>
      <c r="B15" s="23" t="s">
        <v>32</v>
      </c>
      <c r="C15" s="19" t="s">
        <v>33</v>
      </c>
      <c r="D15" s="20">
        <f>'[1]Трн'!$B$5</f>
        <v>125.40779736762701</v>
      </c>
      <c r="E15" s="20">
        <f>('[2]Трн'!$B$5)/1000</f>
        <v>137.17986660646577</v>
      </c>
      <c r="F15" s="20">
        <f>'[5]Терн'!$BB$45/1000</f>
        <v>165.5744231763515</v>
      </c>
    </row>
    <row r="16" spans="1:6" s="3" customFormat="1" ht="15.75">
      <c r="A16" s="19" t="s">
        <v>34</v>
      </c>
      <c r="B16" s="23" t="s">
        <v>35</v>
      </c>
      <c r="C16" s="19" t="s">
        <v>33</v>
      </c>
      <c r="D16" s="20">
        <f>D15</f>
        <v>125.40779736762701</v>
      </c>
      <c r="E16" s="20">
        <f>E15</f>
        <v>137.17986660646577</v>
      </c>
      <c r="F16" s="20">
        <f>F15</f>
        <v>165.5744231763515</v>
      </c>
    </row>
    <row r="17" spans="1:6" s="3" customFormat="1" ht="15.75">
      <c r="A17" s="19" t="s">
        <v>36</v>
      </c>
      <c r="B17" s="23" t="s">
        <v>37</v>
      </c>
      <c r="C17" s="19" t="s">
        <v>33</v>
      </c>
      <c r="D17" s="20">
        <v>0</v>
      </c>
      <c r="E17" s="20">
        <v>0</v>
      </c>
      <c r="F17" s="20">
        <v>0</v>
      </c>
    </row>
    <row r="18" spans="1:6" s="3" customFormat="1" ht="47.25">
      <c r="A18" s="19" t="s">
        <v>38</v>
      </c>
      <c r="B18" s="23" t="s">
        <v>84</v>
      </c>
      <c r="C18" s="19" t="s">
        <v>33</v>
      </c>
      <c r="D18" s="20">
        <v>0</v>
      </c>
      <c r="E18" s="20">
        <v>0</v>
      </c>
      <c r="F18" s="20">
        <v>0</v>
      </c>
    </row>
    <row r="19" spans="1:6" s="3" customFormat="1" ht="15.75">
      <c r="A19" s="19" t="s">
        <v>16</v>
      </c>
      <c r="B19" s="23" t="s">
        <v>39</v>
      </c>
      <c r="C19" s="19"/>
      <c r="D19" s="20"/>
      <c r="E19" s="20"/>
      <c r="F19" s="20"/>
    </row>
    <row r="20" spans="1:6" s="3" customFormat="1" ht="23.25" customHeight="1">
      <c r="A20" s="19" t="s">
        <v>40</v>
      </c>
      <c r="B20" s="23" t="s">
        <v>41</v>
      </c>
      <c r="C20" s="19" t="s">
        <v>33</v>
      </c>
      <c r="D20" s="20">
        <f>'[1]Трн'!$B$6</f>
        <v>66.76322432</v>
      </c>
      <c r="E20" s="20">
        <f>('[2]Трн'!$B$6)/1000</f>
        <v>74.23379164167675</v>
      </c>
      <c r="F20" s="20">
        <f>'[5]Терн'!$BB$26/1000</f>
        <v>98.56652986074603</v>
      </c>
    </row>
    <row r="21" spans="1:6" s="3" customFormat="1" ht="31.5">
      <c r="A21" s="19"/>
      <c r="B21" s="23" t="s">
        <v>42</v>
      </c>
      <c r="C21" s="19" t="s">
        <v>43</v>
      </c>
      <c r="D21" s="20">
        <f>'[1]Трн'!$B$7</f>
        <v>357.4267206543184</v>
      </c>
      <c r="E21" s="20">
        <f>'[2]Трн'!$B$7</f>
        <v>377</v>
      </c>
      <c r="F21" s="20">
        <f>'[5]Терн'!$BB$22*1450</f>
        <v>377</v>
      </c>
    </row>
    <row r="22" spans="1:6" s="3" customFormat="1" ht="20.25" customHeight="1">
      <c r="A22" s="19" t="s">
        <v>44</v>
      </c>
      <c r="B22" s="23" t="s">
        <v>45</v>
      </c>
      <c r="C22" s="19" t="s">
        <v>33</v>
      </c>
      <c r="D22" s="20">
        <v>0</v>
      </c>
      <c r="E22" s="20">
        <v>0</v>
      </c>
      <c r="F22" s="20">
        <v>0</v>
      </c>
    </row>
    <row r="23" spans="1:6" s="3" customFormat="1" ht="31.5">
      <c r="A23" s="19"/>
      <c r="B23" s="23" t="s">
        <v>46</v>
      </c>
      <c r="C23" s="19" t="s">
        <v>47</v>
      </c>
      <c r="D23" s="20">
        <v>0</v>
      </c>
      <c r="E23" s="20">
        <v>0</v>
      </c>
      <c r="F23" s="20">
        <v>0</v>
      </c>
    </row>
    <row r="24" spans="1:6" s="3" customFormat="1" ht="47.25">
      <c r="A24" s="19"/>
      <c r="B24" s="23" t="s">
        <v>85</v>
      </c>
      <c r="C24" s="19"/>
      <c r="D24" s="20"/>
      <c r="E24" s="20"/>
      <c r="F24" s="20"/>
    </row>
    <row r="25" spans="1:6" s="3" customFormat="1" ht="21.75" customHeight="1">
      <c r="A25" s="19" t="s">
        <v>17</v>
      </c>
      <c r="B25" s="23" t="s">
        <v>48</v>
      </c>
      <c r="C25" s="19" t="s">
        <v>33</v>
      </c>
      <c r="D25" s="20">
        <f>'[1]Трн'!$B$8</f>
        <v>1.7820116600000002</v>
      </c>
      <c r="E25" s="20">
        <f>('[2]Трн'!$B$8)/1000</f>
        <v>1.54657143</v>
      </c>
      <c r="F25" s="20">
        <f>'[5]Терн'!$BB$36/1000</f>
        <v>1.8271493482830787</v>
      </c>
    </row>
    <row r="26" spans="1:6" s="3" customFormat="1" ht="47.25">
      <c r="A26" s="19" t="s">
        <v>18</v>
      </c>
      <c r="B26" s="23" t="s">
        <v>10</v>
      </c>
      <c r="C26" s="19"/>
      <c r="D26" s="20"/>
      <c r="E26" s="20"/>
      <c r="F26" s="20"/>
    </row>
    <row r="27" spans="1:6" s="3" customFormat="1" ht="15.75">
      <c r="A27" s="19" t="s">
        <v>49</v>
      </c>
      <c r="B27" s="23" t="s">
        <v>50</v>
      </c>
      <c r="C27" s="19" t="s">
        <v>11</v>
      </c>
      <c r="D27" s="21">
        <f>'[1]Трн'!$B$9</f>
        <v>68.19778612061243</v>
      </c>
      <c r="E27" s="21">
        <f>'[2]Трн'!$B$9</f>
        <v>75.1</v>
      </c>
      <c r="F27" s="21">
        <f>'[5]Терн'!$BB$33</f>
        <v>75.82135028187406</v>
      </c>
    </row>
    <row r="28" spans="1:6" s="3" customFormat="1" ht="31.5">
      <c r="A28" s="19" t="s">
        <v>51</v>
      </c>
      <c r="B28" s="23" t="s">
        <v>78</v>
      </c>
      <c r="C28" s="19" t="s">
        <v>12</v>
      </c>
      <c r="D28" s="20">
        <f>'[1]Трн'!$B$10</f>
        <v>28.455692509351497</v>
      </c>
      <c r="E28" s="20">
        <f>('[2]Трн'!$B$10)/1000</f>
        <v>29.965777698091433</v>
      </c>
      <c r="F28" s="20">
        <f>'[5]Терн'!$BB$34/1000</f>
        <v>31.788483272996295</v>
      </c>
    </row>
    <row r="29" spans="1:6" s="3" customFormat="1" ht="31.5">
      <c r="A29" s="19" t="s">
        <v>52</v>
      </c>
      <c r="B29" s="23" t="s">
        <v>53</v>
      </c>
      <c r="C29" s="19"/>
      <c r="D29" s="20">
        <v>0</v>
      </c>
      <c r="E29" s="20">
        <v>0</v>
      </c>
      <c r="F29" s="20">
        <v>0</v>
      </c>
    </row>
    <row r="30" spans="1:6" s="3" customFormat="1" ht="15.75">
      <c r="A30" s="19" t="s">
        <v>19</v>
      </c>
      <c r="B30" s="23" t="s">
        <v>54</v>
      </c>
      <c r="C30" s="19" t="s">
        <v>33</v>
      </c>
      <c r="D30" s="20">
        <f>D15-D37</f>
        <v>125.31525603000001</v>
      </c>
      <c r="E30" s="20">
        <f>E15-E37</f>
        <v>136.85439660646577</v>
      </c>
      <c r="F30" s="20">
        <f>F15-F37</f>
        <v>165.0137136285615</v>
      </c>
    </row>
    <row r="31" spans="1:6" s="3" customFormat="1" ht="15.75">
      <c r="A31" s="19" t="s">
        <v>55</v>
      </c>
      <c r="B31" s="23" t="s">
        <v>56</v>
      </c>
      <c r="C31" s="19" t="s">
        <v>33</v>
      </c>
      <c r="D31" s="20">
        <f>D30</f>
        <v>125.31525603000001</v>
      </c>
      <c r="E31" s="20">
        <f>E30</f>
        <v>136.85439660646577</v>
      </c>
      <c r="F31" s="20">
        <f>F30</f>
        <v>165.0137136285615</v>
      </c>
    </row>
    <row r="32" spans="1:6" s="3" customFormat="1" ht="15.75">
      <c r="A32" s="19" t="s">
        <v>57</v>
      </c>
      <c r="B32" s="23" t="s">
        <v>58</v>
      </c>
      <c r="C32" s="19" t="s">
        <v>33</v>
      </c>
      <c r="D32" s="20">
        <v>0</v>
      </c>
      <c r="E32" s="20">
        <v>0</v>
      </c>
      <c r="F32" s="20">
        <v>0</v>
      </c>
    </row>
    <row r="33" spans="1:6" s="3" customFormat="1" ht="47.25">
      <c r="A33" s="19" t="s">
        <v>59</v>
      </c>
      <c r="B33" s="23" t="s">
        <v>79</v>
      </c>
      <c r="C33" s="19" t="s">
        <v>33</v>
      </c>
      <c r="D33" s="20">
        <v>0</v>
      </c>
      <c r="E33" s="20">
        <v>0</v>
      </c>
      <c r="F33" s="20">
        <v>0</v>
      </c>
    </row>
    <row r="34" spans="1:6" s="3" customFormat="1" ht="15.75">
      <c r="A34" s="19" t="s">
        <v>20</v>
      </c>
      <c r="B34" s="23" t="s">
        <v>60</v>
      </c>
      <c r="C34" s="19"/>
      <c r="D34" s="20">
        <v>0</v>
      </c>
      <c r="E34" s="20">
        <v>0</v>
      </c>
      <c r="F34" s="20">
        <v>0</v>
      </c>
    </row>
    <row r="35" spans="1:6" s="3" customFormat="1" ht="15.75">
      <c r="A35" s="19" t="s">
        <v>61</v>
      </c>
      <c r="B35" s="23" t="s">
        <v>62</v>
      </c>
      <c r="C35" s="19" t="s">
        <v>33</v>
      </c>
      <c r="D35" s="20">
        <v>0</v>
      </c>
      <c r="E35" s="20">
        <v>0</v>
      </c>
      <c r="F35" s="20">
        <v>0</v>
      </c>
    </row>
    <row r="36" spans="1:6" s="3" customFormat="1" ht="15.75">
      <c r="A36" s="19" t="s">
        <v>63</v>
      </c>
      <c r="B36" s="23" t="s">
        <v>64</v>
      </c>
      <c r="C36" s="19" t="s">
        <v>33</v>
      </c>
      <c r="D36" s="20">
        <v>0</v>
      </c>
      <c r="E36" s="20">
        <v>0</v>
      </c>
      <c r="F36" s="20">
        <v>0</v>
      </c>
    </row>
    <row r="37" spans="1:6" s="3" customFormat="1" ht="15.75">
      <c r="A37" s="19" t="s">
        <v>65</v>
      </c>
      <c r="B37" s="23" t="s">
        <v>66</v>
      </c>
      <c r="C37" s="19"/>
      <c r="D37" s="22">
        <f>'[1]Трн'!$B$11</f>
        <v>0.092541337627</v>
      </c>
      <c r="E37" s="22">
        <f>('[2]Трн'!$B$11)/1000</f>
        <v>0.32547000000000004</v>
      </c>
      <c r="F37" s="22">
        <f>'[5]Терн'!$BB$44/1000</f>
        <v>0.5607095477900003</v>
      </c>
    </row>
    <row r="38" spans="1:6" s="3" customFormat="1" ht="15.75">
      <c r="A38" s="19" t="s">
        <v>67</v>
      </c>
      <c r="B38" s="23" t="s">
        <v>56</v>
      </c>
      <c r="C38" s="19" t="s">
        <v>33</v>
      </c>
      <c r="D38" s="22">
        <f>D37</f>
        <v>0.092541337627</v>
      </c>
      <c r="E38" s="22">
        <f>E37</f>
        <v>0.32547000000000004</v>
      </c>
      <c r="F38" s="22">
        <f>F37</f>
        <v>0.5607095477900003</v>
      </c>
    </row>
    <row r="39" spans="1:6" s="3" customFormat="1" ht="15.75">
      <c r="A39" s="19" t="s">
        <v>68</v>
      </c>
      <c r="B39" s="23" t="s">
        <v>58</v>
      </c>
      <c r="C39" s="19" t="s">
        <v>33</v>
      </c>
      <c r="D39" s="20">
        <v>0</v>
      </c>
      <c r="E39" s="20">
        <v>0</v>
      </c>
      <c r="F39" s="20">
        <v>0</v>
      </c>
    </row>
    <row r="40" spans="1:6" s="3" customFormat="1" ht="47.25">
      <c r="A40" s="19" t="s">
        <v>69</v>
      </c>
      <c r="B40" s="23" t="s">
        <v>79</v>
      </c>
      <c r="C40" s="19" t="s">
        <v>33</v>
      </c>
      <c r="D40" s="20">
        <v>0</v>
      </c>
      <c r="E40" s="20">
        <v>0</v>
      </c>
      <c r="F40" s="20">
        <v>0</v>
      </c>
    </row>
    <row r="41" spans="1:6" s="3" customFormat="1" ht="31.5">
      <c r="A41" s="19" t="s">
        <v>70</v>
      </c>
      <c r="B41" s="23" t="s">
        <v>71</v>
      </c>
      <c r="C41" s="19"/>
      <c r="D41" s="20">
        <v>0</v>
      </c>
      <c r="E41" s="20">
        <v>0</v>
      </c>
      <c r="F41" s="20">
        <v>0</v>
      </c>
    </row>
    <row r="42" spans="1:6" s="3" customFormat="1" ht="15.75">
      <c r="A42" s="19" t="s">
        <v>72</v>
      </c>
      <c r="B42" s="23" t="s">
        <v>56</v>
      </c>
      <c r="C42" s="19" t="s">
        <v>33</v>
      </c>
      <c r="D42" s="20">
        <v>0</v>
      </c>
      <c r="E42" s="20">
        <v>0</v>
      </c>
      <c r="F42" s="20">
        <v>0</v>
      </c>
    </row>
    <row r="43" spans="1:6" s="3" customFormat="1" ht="15.75">
      <c r="A43" s="19" t="s">
        <v>73</v>
      </c>
      <c r="B43" s="23" t="s">
        <v>58</v>
      </c>
      <c r="C43" s="19" t="s">
        <v>33</v>
      </c>
      <c r="D43" s="20">
        <v>0</v>
      </c>
      <c r="E43" s="20">
        <v>0</v>
      </c>
      <c r="F43" s="20">
        <v>0</v>
      </c>
    </row>
    <row r="44" spans="1:6" s="3" customFormat="1" ht="47.25">
      <c r="A44" s="19" t="s">
        <v>74</v>
      </c>
      <c r="B44" s="23" t="s">
        <v>79</v>
      </c>
      <c r="C44" s="19" t="s">
        <v>33</v>
      </c>
      <c r="D44" s="20">
        <v>0</v>
      </c>
      <c r="E44" s="20">
        <v>0</v>
      </c>
      <c r="F44" s="20">
        <v>0</v>
      </c>
    </row>
    <row r="45" spans="1:6" s="3" customFormat="1" ht="15.75">
      <c r="A45" s="19" t="s">
        <v>75</v>
      </c>
      <c r="B45" s="23" t="s">
        <v>3</v>
      </c>
      <c r="C45" s="19" t="s">
        <v>33</v>
      </c>
      <c r="D45" s="20">
        <v>0</v>
      </c>
      <c r="E45" s="20">
        <v>0</v>
      </c>
      <c r="F45" s="20">
        <v>0</v>
      </c>
    </row>
    <row r="46" spans="1:6" s="5" customFormat="1" ht="47.25">
      <c r="A46" s="19" t="s">
        <v>76</v>
      </c>
      <c r="B46" s="23" t="s">
        <v>82</v>
      </c>
      <c r="C46" s="19" t="s">
        <v>5</v>
      </c>
      <c r="D46" s="20">
        <v>0</v>
      </c>
      <c r="E46" s="20">
        <v>0</v>
      </c>
      <c r="F46" s="20">
        <v>0</v>
      </c>
    </row>
    <row r="47" spans="1:6" s="5" customFormat="1" ht="78.75">
      <c r="A47" s="19" t="s">
        <v>77</v>
      </c>
      <c r="B47" s="23" t="s">
        <v>83</v>
      </c>
      <c r="C47" s="19"/>
      <c r="D47" s="20">
        <v>0</v>
      </c>
      <c r="E47" s="20">
        <v>0</v>
      </c>
      <c r="F47" s="20">
        <v>0</v>
      </c>
    </row>
    <row r="48" spans="1:6" s="4" customFormat="1" ht="17.25" customHeight="1">
      <c r="A48" s="10" t="s">
        <v>21</v>
      </c>
      <c r="B48" s="11"/>
      <c r="C48" s="11"/>
      <c r="D48" s="12"/>
      <c r="E48" s="7"/>
      <c r="F48" s="7"/>
    </row>
    <row r="50" spans="1:6" ht="31.5" customHeight="1">
      <c r="A50" s="14" t="s">
        <v>81</v>
      </c>
      <c r="B50" s="15"/>
      <c r="C50" s="15"/>
      <c r="D50" s="15"/>
      <c r="E50" s="15"/>
      <c r="F50" s="15"/>
    </row>
    <row r="51" spans="1:6" ht="31.5" customHeight="1">
      <c r="A51" s="14" t="s">
        <v>80</v>
      </c>
      <c r="B51" s="15"/>
      <c r="C51" s="15"/>
      <c r="D51" s="15"/>
      <c r="E51" s="15"/>
      <c r="F51" s="15"/>
    </row>
    <row r="52" ht="3" customHeight="1"/>
  </sheetData>
  <sheetProtection/>
  <mergeCells count="3">
    <mergeCell ref="A50:F50"/>
    <mergeCell ref="A51:F51"/>
    <mergeCell ref="A5:F5"/>
  </mergeCells>
  <printOptions/>
  <pageMargins left="0.7874015748031497" right="0.7874015748031497" top="0.7874015748031497" bottom="0.7874015748031497" header="0" footer="0"/>
  <pageSetup fitToHeight="0" fitToWidth="1" horizontalDpi="600" verticalDpi="600" orientation="portrait" paperSize="9" scale="62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zoomScaleSheetLayoutView="25" zoomScalePageLayoutView="0" workbookViewId="0" topLeftCell="A1">
      <pane xSplit="3" ySplit="8" topLeftCell="D27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9.00390625" defaultRowHeight="12.75"/>
  <cols>
    <col min="1" max="1" width="7.75390625" style="6" customWidth="1"/>
    <col min="2" max="2" width="48.375" style="1" customWidth="1"/>
    <col min="3" max="3" width="13.00390625" style="1" customWidth="1"/>
    <col min="4" max="5" width="26.625" style="6" customWidth="1"/>
    <col min="6" max="6" width="24.125" style="6" customWidth="1"/>
    <col min="7" max="16384" width="9.125" style="1" customWidth="1"/>
  </cols>
  <sheetData>
    <row r="1" ht="54" customHeight="1">
      <c r="F1" s="8" t="s">
        <v>22</v>
      </c>
    </row>
    <row r="5" spans="1:6" ht="16.5">
      <c r="A5" s="16" t="s">
        <v>23</v>
      </c>
      <c r="B5" s="17"/>
      <c r="C5" s="17"/>
      <c r="D5" s="17"/>
      <c r="E5" s="17"/>
      <c r="F5" s="17"/>
    </row>
    <row r="7" spans="1:9" ht="15.75">
      <c r="A7" s="13" t="s">
        <v>87</v>
      </c>
      <c r="I7" s="1">
        <v>1000</v>
      </c>
    </row>
    <row r="8" spans="1:6" s="2" customFormat="1" ht="63">
      <c r="A8" s="18" t="s">
        <v>13</v>
      </c>
      <c r="B8" s="18" t="s">
        <v>0</v>
      </c>
      <c r="C8" s="18" t="s">
        <v>1</v>
      </c>
      <c r="D8" s="18" t="s">
        <v>95</v>
      </c>
      <c r="E8" s="18" t="s">
        <v>96</v>
      </c>
      <c r="F8" s="18" t="s">
        <v>97</v>
      </c>
    </row>
    <row r="9" spans="1:6" s="3" customFormat="1" ht="24" customHeight="1">
      <c r="A9" s="19" t="s">
        <v>2</v>
      </c>
      <c r="B9" s="23" t="s">
        <v>24</v>
      </c>
      <c r="C9" s="19" t="s">
        <v>7</v>
      </c>
      <c r="D9" s="20">
        <f>'[1]МКема'!$B$2</f>
        <v>2.59</v>
      </c>
      <c r="E9" s="20">
        <f>'[2]МКема'!$B$2</f>
        <v>2.59</v>
      </c>
      <c r="F9" s="20">
        <f>'[6]1 полугодие'!$G$6+'[6]2 полугодие '!$G$6</f>
        <v>2.59</v>
      </c>
    </row>
    <row r="10" spans="1:6" s="3" customFormat="1" ht="64.5" customHeight="1">
      <c r="A10" s="19" t="s">
        <v>4</v>
      </c>
      <c r="B10" s="23" t="s">
        <v>25</v>
      </c>
      <c r="C10" s="19" t="s">
        <v>7</v>
      </c>
      <c r="D10" s="20"/>
      <c r="E10" s="20"/>
      <c r="F10" s="20"/>
    </row>
    <row r="11" spans="1:6" s="3" customFormat="1" ht="19.5" customHeight="1">
      <c r="A11" s="19" t="s">
        <v>6</v>
      </c>
      <c r="B11" s="23" t="s">
        <v>26</v>
      </c>
      <c r="C11" s="19" t="s">
        <v>27</v>
      </c>
      <c r="D11" s="20">
        <f>'[1]МКема'!$B$3</f>
        <v>0.8963949999999999</v>
      </c>
      <c r="E11" s="20">
        <f>('[2]МКема'!$B$3)/1000</f>
        <v>0.9954438426238381</v>
      </c>
      <c r="F11" s="20">
        <f>'[7]1 полугодие'!$G$16+'[7]2 полугодие '!$G$16</f>
        <v>0.9740320808126743</v>
      </c>
    </row>
    <row r="12" spans="1:6" s="3" customFormat="1" ht="40.5" customHeight="1">
      <c r="A12" s="19" t="s">
        <v>8</v>
      </c>
      <c r="B12" s="23" t="s">
        <v>28</v>
      </c>
      <c r="C12" s="19" t="s">
        <v>27</v>
      </c>
      <c r="D12" s="20">
        <f>'[1]МКема'!$B$4</f>
        <v>0.79754032</v>
      </c>
      <c r="E12" s="20">
        <f>('[2]МКема'!$B$4)/1000</f>
        <v>0.84149</v>
      </c>
      <c r="F12" s="20">
        <f>'[7]1 полугодие'!$G$37+'[7]2 полугодие '!$G$37</f>
        <v>0.8228054380000001</v>
      </c>
    </row>
    <row r="13" spans="1:6" s="3" customFormat="1" ht="40.5" customHeight="1">
      <c r="A13" s="19" t="s">
        <v>9</v>
      </c>
      <c r="B13" s="23" t="s">
        <v>29</v>
      </c>
      <c r="C13" s="19" t="s">
        <v>30</v>
      </c>
      <c r="D13" s="20">
        <v>0</v>
      </c>
      <c r="E13" s="20">
        <v>0</v>
      </c>
      <c r="F13" s="20">
        <v>0</v>
      </c>
    </row>
    <row r="14" spans="1:6" s="3" customFormat="1" ht="27" customHeight="1">
      <c r="A14" s="19" t="s">
        <v>14</v>
      </c>
      <c r="B14" s="23" t="s">
        <v>31</v>
      </c>
      <c r="C14" s="19" t="s">
        <v>30</v>
      </c>
      <c r="D14" s="20">
        <v>0</v>
      </c>
      <c r="E14" s="20">
        <v>0</v>
      </c>
      <c r="F14" s="20">
        <v>0</v>
      </c>
    </row>
    <row r="15" spans="1:6" s="3" customFormat="1" ht="40.5" customHeight="1">
      <c r="A15" s="19" t="s">
        <v>15</v>
      </c>
      <c r="B15" s="23" t="s">
        <v>32</v>
      </c>
      <c r="C15" s="19" t="s">
        <v>33</v>
      </c>
      <c r="D15" s="20">
        <f>'[1]МКема'!$B$5</f>
        <v>18.831398929002</v>
      </c>
      <c r="E15" s="20">
        <f>('[2]МКема'!$B$5)/1000</f>
        <v>19.62111193670959</v>
      </c>
      <c r="F15" s="20">
        <f>'[5]МКема'!$BB$45/1000</f>
        <v>26.011597311486785</v>
      </c>
    </row>
    <row r="16" spans="1:6" s="3" customFormat="1" ht="19.5" customHeight="1">
      <c r="A16" s="19" t="s">
        <v>34</v>
      </c>
      <c r="B16" s="23" t="s">
        <v>35</v>
      </c>
      <c r="C16" s="19" t="s">
        <v>33</v>
      </c>
      <c r="D16" s="20">
        <f>D15</f>
        <v>18.831398929002</v>
      </c>
      <c r="E16" s="20">
        <f>E15</f>
        <v>19.62111193670959</v>
      </c>
      <c r="F16" s="20">
        <f>F15</f>
        <v>26.011597311486785</v>
      </c>
    </row>
    <row r="17" spans="1:6" s="3" customFormat="1" ht="40.5" customHeight="1">
      <c r="A17" s="19" t="s">
        <v>36</v>
      </c>
      <c r="B17" s="23" t="s">
        <v>37</v>
      </c>
      <c r="C17" s="19" t="s">
        <v>33</v>
      </c>
      <c r="D17" s="20">
        <v>0</v>
      </c>
      <c r="E17" s="20">
        <v>0</v>
      </c>
      <c r="F17" s="20">
        <v>0</v>
      </c>
    </row>
    <row r="18" spans="1:6" s="3" customFormat="1" ht="54" customHeight="1">
      <c r="A18" s="19" t="s">
        <v>38</v>
      </c>
      <c r="B18" s="23" t="s">
        <v>84</v>
      </c>
      <c r="C18" s="19" t="s">
        <v>33</v>
      </c>
      <c r="D18" s="20">
        <v>0</v>
      </c>
      <c r="E18" s="20">
        <v>0</v>
      </c>
      <c r="F18" s="20">
        <v>0</v>
      </c>
    </row>
    <row r="19" spans="1:6" s="3" customFormat="1" ht="25.5" customHeight="1">
      <c r="A19" s="19" t="s">
        <v>16</v>
      </c>
      <c r="B19" s="23" t="s">
        <v>39</v>
      </c>
      <c r="C19" s="19"/>
      <c r="D19" s="20"/>
      <c r="E19" s="20"/>
      <c r="F19" s="20"/>
    </row>
    <row r="20" spans="1:6" s="3" customFormat="1" ht="19.5" customHeight="1">
      <c r="A20" s="19" t="s">
        <v>40</v>
      </c>
      <c r="B20" s="23" t="s">
        <v>41</v>
      </c>
      <c r="C20" s="19" t="s">
        <v>33</v>
      </c>
      <c r="D20" s="20">
        <f>'[1]МКема'!$B$6</f>
        <v>8.732211780000002</v>
      </c>
      <c r="E20" s="20">
        <f>('[2]МКема'!$B$6)/1000</f>
        <v>9.726249148662436</v>
      </c>
      <c r="F20" s="20">
        <f>'[5]МКема'!$BB$26/1000</f>
        <v>12.781137973468303</v>
      </c>
    </row>
    <row r="21" spans="1:6" s="3" customFormat="1" ht="54" customHeight="1">
      <c r="A21" s="19"/>
      <c r="B21" s="23" t="s">
        <v>42</v>
      </c>
      <c r="C21" s="19" t="s">
        <v>43</v>
      </c>
      <c r="D21" s="20">
        <f>'[1]МКема'!$B$7</f>
        <v>419.13224638691645</v>
      </c>
      <c r="E21" s="20">
        <f>'[2]МКема'!$B$7</f>
        <v>406.00000000000006</v>
      </c>
      <c r="F21" s="20">
        <f>'[5]МКема'!$BB$22*1450</f>
        <v>419.04999999999995</v>
      </c>
    </row>
    <row r="22" spans="1:6" s="3" customFormat="1" ht="27" customHeight="1">
      <c r="A22" s="19" t="s">
        <v>44</v>
      </c>
      <c r="B22" s="23" t="s">
        <v>45</v>
      </c>
      <c r="C22" s="19" t="s">
        <v>33</v>
      </c>
      <c r="D22" s="20">
        <v>0</v>
      </c>
      <c r="E22" s="20">
        <v>0</v>
      </c>
      <c r="F22" s="20">
        <v>0</v>
      </c>
    </row>
    <row r="23" spans="1:6" s="3" customFormat="1" ht="40.5" customHeight="1">
      <c r="A23" s="19"/>
      <c r="B23" s="23" t="s">
        <v>46</v>
      </c>
      <c r="C23" s="19" t="s">
        <v>47</v>
      </c>
      <c r="D23" s="20">
        <v>0</v>
      </c>
      <c r="E23" s="20">
        <v>0</v>
      </c>
      <c r="F23" s="20">
        <v>0</v>
      </c>
    </row>
    <row r="24" spans="1:6" s="3" customFormat="1" ht="69" customHeight="1">
      <c r="A24" s="19"/>
      <c r="B24" s="23" t="s">
        <v>85</v>
      </c>
      <c r="C24" s="19"/>
      <c r="D24" s="20"/>
      <c r="E24" s="20"/>
      <c r="F24" s="20"/>
    </row>
    <row r="25" spans="1:6" s="3" customFormat="1" ht="17.25" customHeight="1">
      <c r="A25" s="19" t="s">
        <v>17</v>
      </c>
      <c r="B25" s="23" t="s">
        <v>48</v>
      </c>
      <c r="C25" s="19" t="s">
        <v>33</v>
      </c>
      <c r="D25" s="20">
        <f>'[1]МКема'!$B$8</f>
        <v>0.2554017</v>
      </c>
      <c r="E25" s="20">
        <f>('[2]МКема'!$B$8)/1000</f>
        <v>0.26491000000000003</v>
      </c>
      <c r="F25" s="20">
        <f>'[5]МКема'!$BB$36/1000</f>
        <v>0.5484517132166636</v>
      </c>
    </row>
    <row r="26" spans="1:6" s="3" customFormat="1" ht="49.5" customHeight="1">
      <c r="A26" s="19" t="s">
        <v>18</v>
      </c>
      <c r="B26" s="23" t="s">
        <v>10</v>
      </c>
      <c r="C26" s="19"/>
      <c r="D26" s="20"/>
      <c r="E26" s="20"/>
      <c r="F26" s="20"/>
    </row>
    <row r="27" spans="1:6" s="3" customFormat="1" ht="40.5" customHeight="1">
      <c r="A27" s="19" t="s">
        <v>49</v>
      </c>
      <c r="B27" s="23" t="s">
        <v>50</v>
      </c>
      <c r="C27" s="19" t="s">
        <v>11</v>
      </c>
      <c r="D27" s="21">
        <f>'[1]МКема'!$B$9</f>
        <v>13.142678679497056</v>
      </c>
      <c r="E27" s="21">
        <f>'[2]МКема'!$B$9</f>
        <v>13.5</v>
      </c>
      <c r="F27" s="21">
        <f>'[5]МКема'!$BB$33</f>
        <v>14.478707758447888</v>
      </c>
    </row>
    <row r="28" spans="1:6" s="3" customFormat="1" ht="40.5" customHeight="1">
      <c r="A28" s="19" t="s">
        <v>51</v>
      </c>
      <c r="B28" s="23" t="s">
        <v>78</v>
      </c>
      <c r="C28" s="19" t="s">
        <v>12</v>
      </c>
      <c r="D28" s="20">
        <f>'[1]МКема'!$B$10</f>
        <v>28.33667219461016</v>
      </c>
      <c r="E28" s="20">
        <f>('[2]МКема'!$B$10)/1000</f>
        <v>27.736728395061732</v>
      </c>
      <c r="F28" s="20">
        <f>'[5]МКема'!$BB$34/1000</f>
        <v>30.25151562755124</v>
      </c>
    </row>
    <row r="29" spans="1:6" s="3" customFormat="1" ht="54" customHeight="1">
      <c r="A29" s="19" t="s">
        <v>52</v>
      </c>
      <c r="B29" s="23" t="s">
        <v>53</v>
      </c>
      <c r="C29" s="19"/>
      <c r="D29" s="20">
        <v>0</v>
      </c>
      <c r="E29" s="20">
        <v>0</v>
      </c>
      <c r="F29" s="20">
        <v>0</v>
      </c>
    </row>
    <row r="30" spans="1:6" s="3" customFormat="1" ht="21.75" customHeight="1">
      <c r="A30" s="19" t="s">
        <v>19</v>
      </c>
      <c r="B30" s="23" t="s">
        <v>54</v>
      </c>
      <c r="C30" s="19" t="s">
        <v>33</v>
      </c>
      <c r="D30" s="20">
        <f>D15-D37</f>
        <v>18.73470389</v>
      </c>
      <c r="E30" s="20">
        <f>E15-E37</f>
        <v>19.58637193670959</v>
      </c>
      <c r="F30" s="20">
        <f>F15-F37</f>
        <v>25.945025748186787</v>
      </c>
    </row>
    <row r="31" spans="1:6" s="3" customFormat="1" ht="40.5" customHeight="1">
      <c r="A31" s="19" t="s">
        <v>55</v>
      </c>
      <c r="B31" s="23" t="s">
        <v>56</v>
      </c>
      <c r="C31" s="19" t="s">
        <v>33</v>
      </c>
      <c r="D31" s="20">
        <f>D30</f>
        <v>18.73470389</v>
      </c>
      <c r="E31" s="20">
        <f>E30</f>
        <v>19.58637193670959</v>
      </c>
      <c r="F31" s="20">
        <f>F30</f>
        <v>25.945025748186787</v>
      </c>
    </row>
    <row r="32" spans="1:6" s="3" customFormat="1" ht="40.5" customHeight="1">
      <c r="A32" s="19" t="s">
        <v>57</v>
      </c>
      <c r="B32" s="23" t="s">
        <v>58</v>
      </c>
      <c r="C32" s="19" t="s">
        <v>33</v>
      </c>
      <c r="D32" s="20">
        <v>0</v>
      </c>
      <c r="E32" s="20">
        <v>0</v>
      </c>
      <c r="F32" s="20">
        <v>0</v>
      </c>
    </row>
    <row r="33" spans="1:6" s="3" customFormat="1" ht="54" customHeight="1">
      <c r="A33" s="19" t="s">
        <v>59</v>
      </c>
      <c r="B33" s="23" t="s">
        <v>79</v>
      </c>
      <c r="C33" s="19" t="s">
        <v>33</v>
      </c>
      <c r="D33" s="20">
        <v>0</v>
      </c>
      <c r="E33" s="20">
        <v>0</v>
      </c>
      <c r="F33" s="20">
        <v>0</v>
      </c>
    </row>
    <row r="34" spans="1:6" s="3" customFormat="1" ht="40.5" customHeight="1">
      <c r="A34" s="19" t="s">
        <v>20</v>
      </c>
      <c r="B34" s="23" t="s">
        <v>60</v>
      </c>
      <c r="C34" s="19"/>
      <c r="D34" s="20">
        <v>0</v>
      </c>
      <c r="E34" s="20">
        <v>0</v>
      </c>
      <c r="F34" s="20">
        <v>0</v>
      </c>
    </row>
    <row r="35" spans="1:6" s="3" customFormat="1" ht="25.5" customHeight="1">
      <c r="A35" s="19" t="s">
        <v>61</v>
      </c>
      <c r="B35" s="23" t="s">
        <v>62</v>
      </c>
      <c r="C35" s="19" t="s">
        <v>33</v>
      </c>
      <c r="D35" s="20">
        <v>0</v>
      </c>
      <c r="E35" s="20">
        <v>0</v>
      </c>
      <c r="F35" s="20">
        <v>0</v>
      </c>
    </row>
    <row r="36" spans="1:6" s="3" customFormat="1" ht="40.5" customHeight="1">
      <c r="A36" s="19" t="s">
        <v>63</v>
      </c>
      <c r="B36" s="23" t="s">
        <v>64</v>
      </c>
      <c r="C36" s="19" t="s">
        <v>33</v>
      </c>
      <c r="D36" s="20">
        <v>0</v>
      </c>
      <c r="E36" s="20">
        <v>0</v>
      </c>
      <c r="F36" s="20">
        <v>0</v>
      </c>
    </row>
    <row r="37" spans="1:6" s="3" customFormat="1" ht="40.5" customHeight="1">
      <c r="A37" s="19" t="s">
        <v>65</v>
      </c>
      <c r="B37" s="23" t="s">
        <v>66</v>
      </c>
      <c r="C37" s="19"/>
      <c r="D37" s="22">
        <f>'[1]МКема'!$B$11</f>
        <v>0.09669503900200001</v>
      </c>
      <c r="E37" s="22">
        <f>('[2]МКема'!$B$11)/1000</f>
        <v>0.03474</v>
      </c>
      <c r="F37" s="22">
        <f>'[5]МКема'!$BB$44/1000</f>
        <v>0.06657156329999998</v>
      </c>
    </row>
    <row r="38" spans="1:6" s="3" customFormat="1" ht="40.5" customHeight="1">
      <c r="A38" s="19" t="s">
        <v>67</v>
      </c>
      <c r="B38" s="23" t="s">
        <v>56</v>
      </c>
      <c r="C38" s="19" t="s">
        <v>33</v>
      </c>
      <c r="D38" s="22">
        <f>D37</f>
        <v>0.09669503900200001</v>
      </c>
      <c r="E38" s="22">
        <f>E37</f>
        <v>0.03474</v>
      </c>
      <c r="F38" s="22">
        <f>F37</f>
        <v>0.06657156329999998</v>
      </c>
    </row>
    <row r="39" spans="1:6" s="3" customFormat="1" ht="40.5" customHeight="1">
      <c r="A39" s="19" t="s">
        <v>68</v>
      </c>
      <c r="B39" s="23" t="s">
        <v>58</v>
      </c>
      <c r="C39" s="19" t="s">
        <v>33</v>
      </c>
      <c r="D39" s="20">
        <v>0</v>
      </c>
      <c r="E39" s="20">
        <v>0</v>
      </c>
      <c r="F39" s="20">
        <v>0</v>
      </c>
    </row>
    <row r="40" spans="1:6" s="3" customFormat="1" ht="54" customHeight="1">
      <c r="A40" s="19" t="s">
        <v>69</v>
      </c>
      <c r="B40" s="23" t="s">
        <v>79</v>
      </c>
      <c r="C40" s="19" t="s">
        <v>33</v>
      </c>
      <c r="D40" s="20">
        <v>0</v>
      </c>
      <c r="E40" s="20">
        <v>0</v>
      </c>
      <c r="F40" s="20">
        <v>0</v>
      </c>
    </row>
    <row r="41" spans="1:6" s="3" customFormat="1" ht="37.5" customHeight="1">
      <c r="A41" s="19" t="s">
        <v>70</v>
      </c>
      <c r="B41" s="23" t="s">
        <v>71</v>
      </c>
      <c r="C41" s="19"/>
      <c r="D41" s="20">
        <v>0</v>
      </c>
      <c r="E41" s="20">
        <v>0</v>
      </c>
      <c r="F41" s="20">
        <v>0</v>
      </c>
    </row>
    <row r="42" spans="1:6" s="3" customFormat="1" ht="40.5" customHeight="1">
      <c r="A42" s="19" t="s">
        <v>72</v>
      </c>
      <c r="B42" s="23" t="s">
        <v>56</v>
      </c>
      <c r="C42" s="19" t="s">
        <v>33</v>
      </c>
      <c r="D42" s="20">
        <v>0</v>
      </c>
      <c r="E42" s="20">
        <v>0</v>
      </c>
      <c r="F42" s="20">
        <v>0</v>
      </c>
    </row>
    <row r="43" spans="1:6" s="3" customFormat="1" ht="40.5" customHeight="1">
      <c r="A43" s="19" t="s">
        <v>73</v>
      </c>
      <c r="B43" s="23" t="s">
        <v>58</v>
      </c>
      <c r="C43" s="19" t="s">
        <v>33</v>
      </c>
      <c r="D43" s="20">
        <v>0</v>
      </c>
      <c r="E43" s="20">
        <v>0</v>
      </c>
      <c r="F43" s="20">
        <v>0</v>
      </c>
    </row>
    <row r="44" spans="1:6" s="3" customFormat="1" ht="54" customHeight="1">
      <c r="A44" s="19" t="s">
        <v>74</v>
      </c>
      <c r="B44" s="23" t="s">
        <v>79</v>
      </c>
      <c r="C44" s="19" t="s">
        <v>33</v>
      </c>
      <c r="D44" s="20">
        <v>0</v>
      </c>
      <c r="E44" s="20">
        <v>0</v>
      </c>
      <c r="F44" s="20">
        <v>0</v>
      </c>
    </row>
    <row r="45" spans="1:6" s="3" customFormat="1" ht="27" customHeight="1">
      <c r="A45" s="19" t="s">
        <v>75</v>
      </c>
      <c r="B45" s="23" t="s">
        <v>3</v>
      </c>
      <c r="C45" s="19" t="s">
        <v>33</v>
      </c>
      <c r="D45" s="20">
        <v>0</v>
      </c>
      <c r="E45" s="20">
        <v>0</v>
      </c>
      <c r="F45" s="20">
        <v>0</v>
      </c>
    </row>
    <row r="46" spans="1:6" s="5" customFormat="1" ht="54" customHeight="1">
      <c r="A46" s="19" t="s">
        <v>76</v>
      </c>
      <c r="B46" s="23" t="s">
        <v>82</v>
      </c>
      <c r="C46" s="19" t="s">
        <v>5</v>
      </c>
      <c r="D46" s="20">
        <v>0</v>
      </c>
      <c r="E46" s="20">
        <v>0</v>
      </c>
      <c r="F46" s="20">
        <v>0</v>
      </c>
    </row>
    <row r="47" spans="1:6" s="5" customFormat="1" ht="84" customHeight="1">
      <c r="A47" s="19" t="s">
        <v>77</v>
      </c>
      <c r="B47" s="23" t="s">
        <v>83</v>
      </c>
      <c r="C47" s="19"/>
      <c r="D47" s="20">
        <v>0</v>
      </c>
      <c r="E47" s="20">
        <v>0</v>
      </c>
      <c r="F47" s="20">
        <v>0</v>
      </c>
    </row>
    <row r="48" spans="1:6" s="4" customFormat="1" ht="17.25" customHeight="1">
      <c r="A48" s="9" t="s">
        <v>21</v>
      </c>
      <c r="D48" s="7"/>
      <c r="E48" s="7"/>
      <c r="F48" s="7"/>
    </row>
    <row r="50" spans="1:6" ht="31.5" customHeight="1">
      <c r="A50" s="14" t="s">
        <v>81</v>
      </c>
      <c r="B50" s="15"/>
      <c r="C50" s="15"/>
      <c r="D50" s="15"/>
      <c r="E50" s="15"/>
      <c r="F50" s="15"/>
    </row>
    <row r="51" spans="1:6" ht="31.5" customHeight="1">
      <c r="A51" s="14" t="s">
        <v>80</v>
      </c>
      <c r="B51" s="15"/>
      <c r="C51" s="15"/>
      <c r="D51" s="15"/>
      <c r="E51" s="15"/>
      <c r="F51" s="15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2" horizontalDpi="600" verticalDpi="600" orientation="portrait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90" zoomScaleNormal="90" zoomScaleSheetLayoutView="25" zoomScalePageLayoutView="0" workbookViewId="0" topLeftCell="A1">
      <pane xSplit="3" ySplit="8" topLeftCell="D24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9.00390625" defaultRowHeight="12.75"/>
  <cols>
    <col min="1" max="1" width="7.75390625" style="6" customWidth="1"/>
    <col min="2" max="2" width="48.375" style="1" customWidth="1"/>
    <col min="3" max="3" width="13.00390625" style="1" customWidth="1"/>
    <col min="4" max="5" width="26.625" style="6" customWidth="1"/>
    <col min="6" max="6" width="24.125" style="6" customWidth="1"/>
    <col min="7" max="16384" width="9.125" style="1" customWidth="1"/>
  </cols>
  <sheetData>
    <row r="1" ht="68.25" customHeight="1">
      <c r="F1" s="8" t="s">
        <v>22</v>
      </c>
    </row>
    <row r="5" spans="1:6" ht="16.5">
      <c r="A5" s="16" t="s">
        <v>23</v>
      </c>
      <c r="B5" s="17"/>
      <c r="C5" s="17"/>
      <c r="D5" s="17"/>
      <c r="E5" s="17"/>
      <c r="F5" s="17"/>
    </row>
    <row r="7" spans="1:9" ht="15.75">
      <c r="A7" s="13" t="s">
        <v>88</v>
      </c>
      <c r="I7" s="1">
        <v>1000</v>
      </c>
    </row>
    <row r="8" spans="1:6" s="2" customFormat="1" ht="63">
      <c r="A8" s="18" t="s">
        <v>13</v>
      </c>
      <c r="B8" s="18" t="s">
        <v>0</v>
      </c>
      <c r="C8" s="18" t="s">
        <v>1</v>
      </c>
      <c r="D8" s="18" t="s">
        <v>95</v>
      </c>
      <c r="E8" s="18" t="s">
        <v>96</v>
      </c>
      <c r="F8" s="18" t="s">
        <v>97</v>
      </c>
    </row>
    <row r="9" spans="1:6" s="3" customFormat="1" ht="24" customHeight="1">
      <c r="A9" s="19" t="s">
        <v>2</v>
      </c>
      <c r="B9" s="23" t="s">
        <v>24</v>
      </c>
      <c r="C9" s="19" t="s">
        <v>7</v>
      </c>
      <c r="D9" s="20">
        <f>'[1]Амгу'!$B$2</f>
        <v>5.36</v>
      </c>
      <c r="E9" s="20">
        <f>'[2]Амгу'!$B$2</f>
        <v>5.36</v>
      </c>
      <c r="F9" s="20">
        <f>'[8]1 полугодие'!$G$6+'[8]2 полугодие '!$G$6</f>
        <v>5.36</v>
      </c>
    </row>
    <row r="10" spans="1:6" s="3" customFormat="1" ht="64.5" customHeight="1">
      <c r="A10" s="19" t="s">
        <v>4</v>
      </c>
      <c r="B10" s="23" t="s">
        <v>25</v>
      </c>
      <c r="C10" s="19" t="s">
        <v>7</v>
      </c>
      <c r="D10" s="20"/>
      <c r="E10" s="20"/>
      <c r="F10" s="20"/>
    </row>
    <row r="11" spans="1:6" s="3" customFormat="1" ht="30.75" customHeight="1">
      <c r="A11" s="19" t="s">
        <v>6</v>
      </c>
      <c r="B11" s="23" t="s">
        <v>26</v>
      </c>
      <c r="C11" s="19" t="s">
        <v>27</v>
      </c>
      <c r="D11" s="20">
        <f>'[1]Амгу'!$B$3</f>
        <v>1.9032379999999998</v>
      </c>
      <c r="E11" s="20">
        <f>('[2]Амгу'!$B$3)/1000</f>
        <v>1.8626564507410919</v>
      </c>
      <c r="F11" s="20">
        <f>'[8]1 полугодие'!$G$16+'[8]2 полугодие '!$G$16</f>
        <v>1.895242109373935</v>
      </c>
    </row>
    <row r="12" spans="1:6" s="3" customFormat="1" ht="33.75" customHeight="1">
      <c r="A12" s="19" t="s">
        <v>8</v>
      </c>
      <c r="B12" s="23" t="s">
        <v>28</v>
      </c>
      <c r="C12" s="19" t="s">
        <v>27</v>
      </c>
      <c r="D12" s="20">
        <f>'[1]Амгу'!$B$4</f>
        <v>1.5353263499999998</v>
      </c>
      <c r="E12" s="20">
        <f>('[2]Амгу'!$B$4)/1000</f>
        <v>1.57277378</v>
      </c>
      <c r="F12" s="20">
        <f>'[8]1 полугодие'!$G$37+'[8]2 полугодие '!$G$37</f>
        <v>1.575931996</v>
      </c>
    </row>
    <row r="13" spans="1:6" s="3" customFormat="1" ht="32.25" customHeight="1">
      <c r="A13" s="19" t="s">
        <v>9</v>
      </c>
      <c r="B13" s="23" t="s">
        <v>29</v>
      </c>
      <c r="C13" s="19" t="s">
        <v>30</v>
      </c>
      <c r="D13" s="20">
        <v>0</v>
      </c>
      <c r="E13" s="20">
        <v>0</v>
      </c>
      <c r="F13" s="20">
        <v>0</v>
      </c>
    </row>
    <row r="14" spans="1:6" s="3" customFormat="1" ht="27" customHeight="1">
      <c r="A14" s="19" t="s">
        <v>14</v>
      </c>
      <c r="B14" s="23" t="s">
        <v>31</v>
      </c>
      <c r="C14" s="19" t="s">
        <v>30</v>
      </c>
      <c r="D14" s="20">
        <v>0</v>
      </c>
      <c r="E14" s="20">
        <v>0</v>
      </c>
      <c r="F14" s="20">
        <v>0</v>
      </c>
    </row>
    <row r="15" spans="1:6" s="3" customFormat="1" ht="30.75" customHeight="1">
      <c r="A15" s="19" t="s">
        <v>15</v>
      </c>
      <c r="B15" s="23" t="s">
        <v>32</v>
      </c>
      <c r="C15" s="19" t="s">
        <v>33</v>
      </c>
      <c r="D15" s="20">
        <f>'[1]Амгу'!$B$5</f>
        <v>35.451367035408005</v>
      </c>
      <c r="E15" s="20">
        <f>('[2]Амгу'!$B$5)/1000</f>
        <v>31.94667249093278</v>
      </c>
      <c r="F15" s="20">
        <f>'[5]Амгу'!$BB$45/1000</f>
        <v>42.18948528217872</v>
      </c>
    </row>
    <row r="16" spans="1:6" s="3" customFormat="1" ht="30.75" customHeight="1">
      <c r="A16" s="19" t="s">
        <v>34</v>
      </c>
      <c r="B16" s="23" t="s">
        <v>35</v>
      </c>
      <c r="C16" s="19" t="s">
        <v>33</v>
      </c>
      <c r="D16" s="20">
        <f>D15</f>
        <v>35.451367035408005</v>
      </c>
      <c r="E16" s="20">
        <f>E15</f>
        <v>31.94667249093278</v>
      </c>
      <c r="F16" s="20">
        <f>F15</f>
        <v>42.18948528217872</v>
      </c>
    </row>
    <row r="17" spans="1:6" s="3" customFormat="1" ht="40.5" customHeight="1">
      <c r="A17" s="19" t="s">
        <v>36</v>
      </c>
      <c r="B17" s="23" t="s">
        <v>37</v>
      </c>
      <c r="C17" s="19" t="s">
        <v>33</v>
      </c>
      <c r="D17" s="20">
        <v>0</v>
      </c>
      <c r="E17" s="20">
        <v>0</v>
      </c>
      <c r="F17" s="20">
        <v>0</v>
      </c>
    </row>
    <row r="18" spans="1:6" s="3" customFormat="1" ht="54" customHeight="1">
      <c r="A18" s="19" t="s">
        <v>38</v>
      </c>
      <c r="B18" s="23" t="s">
        <v>84</v>
      </c>
      <c r="C18" s="19" t="s">
        <v>33</v>
      </c>
      <c r="D18" s="20">
        <v>0</v>
      </c>
      <c r="E18" s="20">
        <v>0</v>
      </c>
      <c r="F18" s="20">
        <v>0</v>
      </c>
    </row>
    <row r="19" spans="1:6" s="3" customFormat="1" ht="18" customHeight="1">
      <c r="A19" s="19" t="s">
        <v>16</v>
      </c>
      <c r="B19" s="23" t="s">
        <v>39</v>
      </c>
      <c r="C19" s="19"/>
      <c r="D19" s="20"/>
      <c r="E19" s="20"/>
      <c r="F19" s="20"/>
    </row>
    <row r="20" spans="1:6" s="3" customFormat="1" ht="40.5" customHeight="1">
      <c r="A20" s="19" t="s">
        <v>40</v>
      </c>
      <c r="B20" s="23" t="s">
        <v>41</v>
      </c>
      <c r="C20" s="19" t="s">
        <v>33</v>
      </c>
      <c r="D20" s="20">
        <f>'[1]Амгу'!$B$6</f>
        <v>18.28282261</v>
      </c>
      <c r="E20" s="20">
        <f>('[2]Амгу'!$B$6)/1000</f>
        <v>18.199580872908296</v>
      </c>
      <c r="F20" s="20">
        <f>'[5]Амгу'!$BB$26/1000</f>
        <v>23.967982231018087</v>
      </c>
    </row>
    <row r="21" spans="1:6" s="3" customFormat="1" ht="54" customHeight="1">
      <c r="A21" s="19"/>
      <c r="B21" s="23" t="s">
        <v>42</v>
      </c>
      <c r="C21" s="19" t="s">
        <v>43</v>
      </c>
      <c r="D21" s="20">
        <f>'[1]Амгу'!$B$7</f>
        <v>412.1987633706346</v>
      </c>
      <c r="E21" s="20">
        <f>'[2]Амгу'!$B$7</f>
        <v>406.00000000000006</v>
      </c>
      <c r="F21" s="20">
        <f>'[5]Амгу'!$BB$22*1450</f>
        <v>405.9999999999999</v>
      </c>
    </row>
    <row r="22" spans="1:6" s="3" customFormat="1" ht="27" customHeight="1">
      <c r="A22" s="19" t="s">
        <v>44</v>
      </c>
      <c r="B22" s="23" t="s">
        <v>45</v>
      </c>
      <c r="C22" s="19" t="s">
        <v>33</v>
      </c>
      <c r="D22" s="20">
        <v>0</v>
      </c>
      <c r="E22" s="20">
        <v>0</v>
      </c>
      <c r="F22" s="20">
        <v>0</v>
      </c>
    </row>
    <row r="23" spans="1:6" s="3" customFormat="1" ht="40.5" customHeight="1">
      <c r="A23" s="19"/>
      <c r="B23" s="23" t="s">
        <v>46</v>
      </c>
      <c r="C23" s="19" t="s">
        <v>47</v>
      </c>
      <c r="D23" s="20">
        <v>0</v>
      </c>
      <c r="E23" s="20">
        <v>0</v>
      </c>
      <c r="F23" s="20">
        <v>0</v>
      </c>
    </row>
    <row r="24" spans="1:6" s="3" customFormat="1" ht="72.75" customHeight="1">
      <c r="A24" s="19"/>
      <c r="B24" s="23" t="s">
        <v>85</v>
      </c>
      <c r="C24" s="19"/>
      <c r="D24" s="20"/>
      <c r="E24" s="20"/>
      <c r="F24" s="20"/>
    </row>
    <row r="25" spans="1:6" s="3" customFormat="1" ht="27" customHeight="1">
      <c r="A25" s="19" t="s">
        <v>17</v>
      </c>
      <c r="B25" s="23" t="s">
        <v>48</v>
      </c>
      <c r="C25" s="19" t="s">
        <v>33</v>
      </c>
      <c r="D25" s="20">
        <f>'[1]Амгу'!$B$8</f>
        <v>0.35434545</v>
      </c>
      <c r="E25" s="20">
        <f>('[2]Амгу'!$B$8)/1000</f>
        <v>0.11083411561438997</v>
      </c>
      <c r="F25" s="20">
        <f>'[5]Амгу'!$BB$36/1000</f>
        <v>1.1162620730139035</v>
      </c>
    </row>
    <row r="26" spans="1:6" s="3" customFormat="1" ht="69.75" customHeight="1">
      <c r="A26" s="19" t="s">
        <v>18</v>
      </c>
      <c r="B26" s="23" t="s">
        <v>10</v>
      </c>
      <c r="C26" s="19"/>
      <c r="D26" s="20"/>
      <c r="E26" s="20"/>
      <c r="F26" s="20"/>
    </row>
    <row r="27" spans="1:6" s="3" customFormat="1" ht="40.5" customHeight="1">
      <c r="A27" s="19" t="s">
        <v>49</v>
      </c>
      <c r="B27" s="23" t="s">
        <v>50</v>
      </c>
      <c r="C27" s="19" t="s">
        <v>11</v>
      </c>
      <c r="D27" s="21">
        <f>'[1]Амгу'!$B$9</f>
        <v>18.278758852205925</v>
      </c>
      <c r="E27" s="21">
        <f>'[2]Амгу'!$B$9</f>
        <v>14.6</v>
      </c>
      <c r="F27" s="21">
        <f>'[5]Амгу'!$BB$33</f>
        <v>16.564119472764915</v>
      </c>
    </row>
    <row r="28" spans="1:6" s="3" customFormat="1" ht="40.5" customHeight="1">
      <c r="A28" s="19" t="s">
        <v>51</v>
      </c>
      <c r="B28" s="23" t="s">
        <v>78</v>
      </c>
      <c r="C28" s="19" t="s">
        <v>12</v>
      </c>
      <c r="D28" s="20">
        <f>'[1]Амгу'!$B$10</f>
        <v>28.41324877139142</v>
      </c>
      <c r="E28" s="20">
        <f>('[2]Амгу'!$B$10)/1000</f>
        <v>28.56398401826484</v>
      </c>
      <c r="F28" s="20">
        <f>'[5]Амгу'!$BB$34/1000</f>
        <v>30.08937441501771</v>
      </c>
    </row>
    <row r="29" spans="1:6" s="3" customFormat="1" ht="54" customHeight="1">
      <c r="A29" s="19" t="s">
        <v>52</v>
      </c>
      <c r="B29" s="23" t="s">
        <v>53</v>
      </c>
      <c r="C29" s="19"/>
      <c r="D29" s="20">
        <v>0</v>
      </c>
      <c r="E29" s="20">
        <v>0</v>
      </c>
      <c r="F29" s="20">
        <v>0</v>
      </c>
    </row>
    <row r="30" spans="1:6" s="3" customFormat="1" ht="35.25" customHeight="1">
      <c r="A30" s="19" t="s">
        <v>19</v>
      </c>
      <c r="B30" s="23" t="s">
        <v>54</v>
      </c>
      <c r="C30" s="19" t="s">
        <v>33</v>
      </c>
      <c r="D30" s="20">
        <f>D15-D37</f>
        <v>35.37846976</v>
      </c>
      <c r="E30" s="20">
        <f>E15-E37</f>
        <v>31.904302490932782</v>
      </c>
      <c r="F30" s="20">
        <f>F15-F37</f>
        <v>41.95384340293872</v>
      </c>
    </row>
    <row r="31" spans="1:6" s="3" customFormat="1" ht="40.5" customHeight="1">
      <c r="A31" s="19" t="s">
        <v>55</v>
      </c>
      <c r="B31" s="23" t="s">
        <v>56</v>
      </c>
      <c r="C31" s="19" t="s">
        <v>33</v>
      </c>
      <c r="D31" s="20">
        <f>D30</f>
        <v>35.37846976</v>
      </c>
      <c r="E31" s="20">
        <f>E30</f>
        <v>31.904302490932782</v>
      </c>
      <c r="F31" s="20">
        <f>F30</f>
        <v>41.95384340293872</v>
      </c>
    </row>
    <row r="32" spans="1:6" s="3" customFormat="1" ht="40.5" customHeight="1">
      <c r="A32" s="19" t="s">
        <v>57</v>
      </c>
      <c r="B32" s="23" t="s">
        <v>58</v>
      </c>
      <c r="C32" s="19" t="s">
        <v>33</v>
      </c>
      <c r="D32" s="20">
        <v>0</v>
      </c>
      <c r="E32" s="20">
        <v>0</v>
      </c>
      <c r="F32" s="20">
        <v>0</v>
      </c>
    </row>
    <row r="33" spans="1:6" s="3" customFormat="1" ht="54" customHeight="1">
      <c r="A33" s="19" t="s">
        <v>59</v>
      </c>
      <c r="B33" s="23" t="s">
        <v>79</v>
      </c>
      <c r="C33" s="19" t="s">
        <v>33</v>
      </c>
      <c r="D33" s="20">
        <v>0</v>
      </c>
      <c r="E33" s="20">
        <v>0</v>
      </c>
      <c r="F33" s="20">
        <v>0</v>
      </c>
    </row>
    <row r="34" spans="1:6" s="3" customFormat="1" ht="40.5" customHeight="1">
      <c r="A34" s="19" t="s">
        <v>20</v>
      </c>
      <c r="B34" s="23" t="s">
        <v>60</v>
      </c>
      <c r="C34" s="19"/>
      <c r="D34" s="20">
        <v>0</v>
      </c>
      <c r="E34" s="20">
        <v>0</v>
      </c>
      <c r="F34" s="20">
        <v>0</v>
      </c>
    </row>
    <row r="35" spans="1:6" s="3" customFormat="1" ht="40.5" customHeight="1">
      <c r="A35" s="19" t="s">
        <v>61</v>
      </c>
      <c r="B35" s="23" t="s">
        <v>62</v>
      </c>
      <c r="C35" s="19" t="s">
        <v>33</v>
      </c>
      <c r="D35" s="20">
        <v>0</v>
      </c>
      <c r="E35" s="20">
        <v>0</v>
      </c>
      <c r="F35" s="20">
        <v>0</v>
      </c>
    </row>
    <row r="36" spans="1:6" s="3" customFormat="1" ht="40.5" customHeight="1">
      <c r="A36" s="19" t="s">
        <v>63</v>
      </c>
      <c r="B36" s="23" t="s">
        <v>64</v>
      </c>
      <c r="C36" s="19" t="s">
        <v>33</v>
      </c>
      <c r="D36" s="20">
        <v>0</v>
      </c>
      <c r="E36" s="20">
        <v>0</v>
      </c>
      <c r="F36" s="20">
        <v>0</v>
      </c>
    </row>
    <row r="37" spans="1:6" s="3" customFormat="1" ht="33.75" customHeight="1">
      <c r="A37" s="19" t="s">
        <v>65</v>
      </c>
      <c r="B37" s="23" t="s">
        <v>66</v>
      </c>
      <c r="C37" s="19" t="s">
        <v>33</v>
      </c>
      <c r="D37" s="22">
        <f>'[1]Амгу'!$B$11</f>
        <v>0.07289727540799999</v>
      </c>
      <c r="E37" s="22">
        <f>('[2]Амгу'!$B$11)/1000</f>
        <v>0.04236999999999999</v>
      </c>
      <c r="F37" s="22">
        <f>'[5]Амгу'!$BB$44/1000</f>
        <v>0.23564187924</v>
      </c>
    </row>
    <row r="38" spans="1:6" s="3" customFormat="1" ht="30" customHeight="1">
      <c r="A38" s="19" t="s">
        <v>67</v>
      </c>
      <c r="B38" s="23" t="s">
        <v>56</v>
      </c>
      <c r="C38" s="19" t="s">
        <v>33</v>
      </c>
      <c r="D38" s="22">
        <f>D37</f>
        <v>0.07289727540799999</v>
      </c>
      <c r="E38" s="22">
        <f>E37</f>
        <v>0.04236999999999999</v>
      </c>
      <c r="F38" s="22">
        <f>F37</f>
        <v>0.23564187924</v>
      </c>
    </row>
    <row r="39" spans="1:6" s="3" customFormat="1" ht="40.5" customHeight="1">
      <c r="A39" s="19" t="s">
        <v>68</v>
      </c>
      <c r="B39" s="23" t="s">
        <v>58</v>
      </c>
      <c r="C39" s="19" t="s">
        <v>33</v>
      </c>
      <c r="D39" s="20">
        <v>0</v>
      </c>
      <c r="E39" s="20">
        <v>0</v>
      </c>
      <c r="F39" s="20">
        <v>0</v>
      </c>
    </row>
    <row r="40" spans="1:6" s="3" customFormat="1" ht="54" customHeight="1">
      <c r="A40" s="19" t="s">
        <v>69</v>
      </c>
      <c r="B40" s="23" t="s">
        <v>79</v>
      </c>
      <c r="C40" s="19" t="s">
        <v>33</v>
      </c>
      <c r="D40" s="20">
        <v>0</v>
      </c>
      <c r="E40" s="20">
        <v>0</v>
      </c>
      <c r="F40" s="20">
        <v>0</v>
      </c>
    </row>
    <row r="41" spans="1:6" s="3" customFormat="1" ht="54" customHeight="1">
      <c r="A41" s="19" t="s">
        <v>70</v>
      </c>
      <c r="B41" s="23" t="s">
        <v>71</v>
      </c>
      <c r="C41" s="19"/>
      <c r="D41" s="20">
        <v>0</v>
      </c>
      <c r="E41" s="20">
        <v>0</v>
      </c>
      <c r="F41" s="20">
        <v>0</v>
      </c>
    </row>
    <row r="42" spans="1:6" s="3" customFormat="1" ht="40.5" customHeight="1">
      <c r="A42" s="19" t="s">
        <v>72</v>
      </c>
      <c r="B42" s="23" t="s">
        <v>56</v>
      </c>
      <c r="C42" s="19" t="s">
        <v>33</v>
      </c>
      <c r="D42" s="20">
        <v>0</v>
      </c>
      <c r="E42" s="20">
        <v>0</v>
      </c>
      <c r="F42" s="20">
        <v>0</v>
      </c>
    </row>
    <row r="43" spans="1:6" s="3" customFormat="1" ht="40.5" customHeight="1">
      <c r="A43" s="19" t="s">
        <v>73</v>
      </c>
      <c r="B43" s="23" t="s">
        <v>58</v>
      </c>
      <c r="C43" s="19" t="s">
        <v>33</v>
      </c>
      <c r="D43" s="20">
        <v>0</v>
      </c>
      <c r="E43" s="20">
        <v>0</v>
      </c>
      <c r="F43" s="20">
        <v>0</v>
      </c>
    </row>
    <row r="44" spans="1:6" s="3" customFormat="1" ht="54" customHeight="1">
      <c r="A44" s="19" t="s">
        <v>74</v>
      </c>
      <c r="B44" s="23" t="s">
        <v>79</v>
      </c>
      <c r="C44" s="19" t="s">
        <v>33</v>
      </c>
      <c r="D44" s="20">
        <v>0</v>
      </c>
      <c r="E44" s="20">
        <v>0</v>
      </c>
      <c r="F44" s="20">
        <v>0</v>
      </c>
    </row>
    <row r="45" spans="1:6" s="3" customFormat="1" ht="27" customHeight="1">
      <c r="A45" s="19" t="s">
        <v>75</v>
      </c>
      <c r="B45" s="23" t="s">
        <v>3</v>
      </c>
      <c r="C45" s="19" t="s">
        <v>33</v>
      </c>
      <c r="D45" s="20">
        <v>0</v>
      </c>
      <c r="E45" s="20">
        <v>0</v>
      </c>
      <c r="F45" s="20">
        <v>0</v>
      </c>
    </row>
    <row r="46" spans="1:6" s="5" customFormat="1" ht="54" customHeight="1">
      <c r="A46" s="19" t="s">
        <v>76</v>
      </c>
      <c r="B46" s="23" t="s">
        <v>82</v>
      </c>
      <c r="C46" s="19" t="s">
        <v>5</v>
      </c>
      <c r="D46" s="20">
        <v>0</v>
      </c>
      <c r="E46" s="20">
        <v>0</v>
      </c>
      <c r="F46" s="20">
        <v>0</v>
      </c>
    </row>
    <row r="47" spans="1:6" s="5" customFormat="1" ht="84" customHeight="1">
      <c r="A47" s="19" t="s">
        <v>77</v>
      </c>
      <c r="B47" s="23" t="s">
        <v>83</v>
      </c>
      <c r="C47" s="19"/>
      <c r="D47" s="20">
        <v>0</v>
      </c>
      <c r="E47" s="20">
        <v>0</v>
      </c>
      <c r="F47" s="20">
        <v>0</v>
      </c>
    </row>
    <row r="48" spans="1:6" s="4" customFormat="1" ht="17.25" customHeight="1">
      <c r="A48" s="9" t="s">
        <v>21</v>
      </c>
      <c r="D48" s="7"/>
      <c r="E48" s="7"/>
      <c r="F48" s="7"/>
    </row>
    <row r="50" spans="1:6" ht="31.5" customHeight="1">
      <c r="A50" s="14" t="s">
        <v>81</v>
      </c>
      <c r="B50" s="15"/>
      <c r="C50" s="15"/>
      <c r="D50" s="15"/>
      <c r="E50" s="15"/>
      <c r="F50" s="15"/>
    </row>
    <row r="51" spans="1:6" ht="31.5" customHeight="1">
      <c r="A51" s="14" t="s">
        <v>80</v>
      </c>
      <c r="B51" s="15"/>
      <c r="C51" s="15"/>
      <c r="D51" s="15"/>
      <c r="E51" s="15"/>
      <c r="F51" s="15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fitToHeight="0" fitToWidth="1"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90" zoomScaleNormal="90" zoomScaleSheetLayoutView="40" zoomScalePageLayoutView="0" workbookViewId="0" topLeftCell="A1">
      <pane xSplit="3" ySplit="8" topLeftCell="D24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9.00390625" defaultRowHeight="12.75"/>
  <cols>
    <col min="1" max="1" width="7.75390625" style="6" customWidth="1"/>
    <col min="2" max="2" width="48.375" style="1" customWidth="1"/>
    <col min="3" max="3" width="13.00390625" style="1" customWidth="1"/>
    <col min="4" max="5" width="26.625" style="6" customWidth="1"/>
    <col min="6" max="6" width="24.125" style="6" customWidth="1"/>
    <col min="7" max="16384" width="9.125" style="1" customWidth="1"/>
  </cols>
  <sheetData>
    <row r="1" ht="54" customHeight="1">
      <c r="F1" s="8" t="s">
        <v>22</v>
      </c>
    </row>
    <row r="5" spans="1:6" ht="16.5">
      <c r="A5" s="16" t="s">
        <v>23</v>
      </c>
      <c r="B5" s="17"/>
      <c r="C5" s="17"/>
      <c r="D5" s="17"/>
      <c r="E5" s="17"/>
      <c r="F5" s="17"/>
    </row>
    <row r="7" spans="1:9" ht="15.75">
      <c r="A7" s="13" t="s">
        <v>89</v>
      </c>
      <c r="I7" s="1">
        <v>1000</v>
      </c>
    </row>
    <row r="8" spans="1:6" s="2" customFormat="1" ht="63">
      <c r="A8" s="18" t="s">
        <v>13</v>
      </c>
      <c r="B8" s="18" t="s">
        <v>0</v>
      </c>
      <c r="C8" s="18" t="s">
        <v>1</v>
      </c>
      <c r="D8" s="18" t="s">
        <v>95</v>
      </c>
      <c r="E8" s="18" t="s">
        <v>96</v>
      </c>
      <c r="F8" s="18" t="s">
        <v>97</v>
      </c>
    </row>
    <row r="9" spans="1:6" s="3" customFormat="1" ht="24" customHeight="1">
      <c r="A9" s="19" t="s">
        <v>2</v>
      </c>
      <c r="B9" s="23" t="s">
        <v>24</v>
      </c>
      <c r="C9" s="19" t="s">
        <v>7</v>
      </c>
      <c r="D9" s="20">
        <f>'[1]Макс'!$B$2</f>
        <v>0.872</v>
      </c>
      <c r="E9" s="20">
        <f>'[2]Макс'!$B$2</f>
        <v>0.88</v>
      </c>
      <c r="F9" s="20">
        <f>'[9]1 полугодие'!$G$6+'[9]2 полугодие '!$G$6</f>
        <v>0.88</v>
      </c>
    </row>
    <row r="10" spans="1:6" s="3" customFormat="1" ht="64.5" customHeight="1">
      <c r="A10" s="19" t="s">
        <v>4</v>
      </c>
      <c r="B10" s="23" t="s">
        <v>25</v>
      </c>
      <c r="C10" s="19" t="s">
        <v>7</v>
      </c>
      <c r="D10" s="20"/>
      <c r="E10" s="20"/>
      <c r="F10" s="20"/>
    </row>
    <row r="11" spans="1:6" s="3" customFormat="1" ht="40.5" customHeight="1">
      <c r="A11" s="19" t="s">
        <v>6</v>
      </c>
      <c r="B11" s="23" t="s">
        <v>26</v>
      </c>
      <c r="C11" s="19" t="s">
        <v>27</v>
      </c>
      <c r="D11" s="20">
        <f>'[1]Макс'!$B$3</f>
        <v>0.34785000000000005</v>
      </c>
      <c r="E11" s="20">
        <f>('[2]Макс'!$B$3)/1000</f>
        <v>0.34820095195874623</v>
      </c>
      <c r="F11" s="20">
        <f>'[9]1 полугодие'!$G$16+'[9]2 полугодие '!$G$16</f>
        <v>0.39008384423227616</v>
      </c>
    </row>
    <row r="12" spans="1:6" s="3" customFormat="1" ht="40.5" customHeight="1">
      <c r="A12" s="19" t="s">
        <v>8</v>
      </c>
      <c r="B12" s="23" t="s">
        <v>28</v>
      </c>
      <c r="C12" s="19" t="s">
        <v>27</v>
      </c>
      <c r="D12" s="20">
        <f>'[1]Макс'!$B$4</f>
        <v>0.25504546</v>
      </c>
      <c r="E12" s="20">
        <f>('[2]Макс'!$B$4)/1000</f>
        <v>0.27077000000000007</v>
      </c>
      <c r="F12" s="20">
        <f>'[9]1 полугодие'!$G$37+'[9]2 полугодие '!$G$37</f>
        <v>0.30671174</v>
      </c>
    </row>
    <row r="13" spans="1:6" s="3" customFormat="1" ht="40.5" customHeight="1">
      <c r="A13" s="19" t="s">
        <v>9</v>
      </c>
      <c r="B13" s="23" t="s">
        <v>29</v>
      </c>
      <c r="C13" s="19" t="s">
        <v>30</v>
      </c>
      <c r="D13" s="20">
        <v>0</v>
      </c>
      <c r="E13" s="20">
        <v>0</v>
      </c>
      <c r="F13" s="20">
        <v>0</v>
      </c>
    </row>
    <row r="14" spans="1:6" s="3" customFormat="1" ht="27" customHeight="1">
      <c r="A14" s="19" t="s">
        <v>14</v>
      </c>
      <c r="B14" s="23" t="s">
        <v>31</v>
      </c>
      <c r="C14" s="19" t="s">
        <v>30</v>
      </c>
      <c r="D14" s="20">
        <v>0</v>
      </c>
      <c r="E14" s="20">
        <v>0</v>
      </c>
      <c r="F14" s="20">
        <v>0</v>
      </c>
    </row>
    <row r="15" spans="1:6" s="3" customFormat="1" ht="40.5" customHeight="1">
      <c r="A15" s="19" t="s">
        <v>15</v>
      </c>
      <c r="B15" s="23" t="s">
        <v>32</v>
      </c>
      <c r="C15" s="19" t="s">
        <v>33</v>
      </c>
      <c r="D15" s="20">
        <f>'[1]Макс'!$B$5</f>
        <v>9.374405424821001</v>
      </c>
      <c r="E15" s="20">
        <f>('[2]Макс'!$B$5)/1000</f>
        <v>9.922544142526283</v>
      </c>
      <c r="F15" s="20">
        <f>'[5]Макс'!$BB$45/1000</f>
        <v>13.175693497716017</v>
      </c>
    </row>
    <row r="16" spans="1:6" s="3" customFormat="1" ht="40.5" customHeight="1">
      <c r="A16" s="19" t="s">
        <v>34</v>
      </c>
      <c r="B16" s="23" t="s">
        <v>35</v>
      </c>
      <c r="C16" s="19" t="s">
        <v>33</v>
      </c>
      <c r="D16" s="20">
        <f>D15</f>
        <v>9.374405424821001</v>
      </c>
      <c r="E16" s="20">
        <f>E15</f>
        <v>9.922544142526283</v>
      </c>
      <c r="F16" s="20">
        <f>F15</f>
        <v>13.175693497716017</v>
      </c>
    </row>
    <row r="17" spans="1:6" s="3" customFormat="1" ht="29.25" customHeight="1">
      <c r="A17" s="19" t="s">
        <v>36</v>
      </c>
      <c r="B17" s="23" t="s">
        <v>37</v>
      </c>
      <c r="C17" s="19" t="s">
        <v>33</v>
      </c>
      <c r="D17" s="20">
        <v>0</v>
      </c>
      <c r="E17" s="20">
        <v>0</v>
      </c>
      <c r="F17" s="20">
        <v>0</v>
      </c>
    </row>
    <row r="18" spans="1:6" s="3" customFormat="1" ht="54" customHeight="1">
      <c r="A18" s="19" t="s">
        <v>38</v>
      </c>
      <c r="B18" s="23" t="s">
        <v>84</v>
      </c>
      <c r="C18" s="19" t="s">
        <v>33</v>
      </c>
      <c r="D18" s="20">
        <v>0</v>
      </c>
      <c r="E18" s="20">
        <v>0</v>
      </c>
      <c r="F18" s="20">
        <v>0</v>
      </c>
    </row>
    <row r="19" spans="1:6" s="3" customFormat="1" ht="25.5" customHeight="1">
      <c r="A19" s="19" t="s">
        <v>16</v>
      </c>
      <c r="B19" s="23" t="s">
        <v>39</v>
      </c>
      <c r="C19" s="19"/>
      <c r="D19" s="20"/>
      <c r="E19" s="20"/>
      <c r="F19" s="20"/>
    </row>
    <row r="20" spans="1:6" s="3" customFormat="1" ht="40.5" customHeight="1">
      <c r="A20" s="19" t="s">
        <v>40</v>
      </c>
      <c r="B20" s="23" t="s">
        <v>41</v>
      </c>
      <c r="C20" s="19" t="s">
        <v>33</v>
      </c>
      <c r="D20" s="20">
        <f>'[1]Макс'!$B$6</f>
        <v>3.6456634299999995</v>
      </c>
      <c r="E20" s="20">
        <f>('[2]Макс'!$B$6)/1000</f>
        <v>3.645203706632951</v>
      </c>
      <c r="F20" s="20">
        <f>'[5]Макс'!$BB$26/1000</f>
        <v>5.489484973423097</v>
      </c>
    </row>
    <row r="21" spans="1:6" s="3" customFormat="1" ht="54" customHeight="1">
      <c r="A21" s="19"/>
      <c r="B21" s="23" t="s">
        <v>42</v>
      </c>
      <c r="C21" s="19" t="s">
        <v>43</v>
      </c>
      <c r="D21" s="20">
        <f>'[1]Макс'!$B$7</f>
        <v>450.0273106223947</v>
      </c>
      <c r="E21" s="20">
        <f>'[2]Макс'!$B$7</f>
        <v>435</v>
      </c>
      <c r="F21" s="20">
        <f>'[5]Макс'!$BB$22*1450</f>
        <v>449.5</v>
      </c>
    </row>
    <row r="22" spans="1:6" s="3" customFormat="1" ht="27" customHeight="1">
      <c r="A22" s="19" t="s">
        <v>44</v>
      </c>
      <c r="B22" s="23" t="s">
        <v>45</v>
      </c>
      <c r="C22" s="19" t="s">
        <v>33</v>
      </c>
      <c r="D22" s="20">
        <v>0</v>
      </c>
      <c r="E22" s="20">
        <v>0</v>
      </c>
      <c r="F22" s="20">
        <v>0</v>
      </c>
    </row>
    <row r="23" spans="1:6" s="3" customFormat="1" ht="40.5" customHeight="1">
      <c r="A23" s="19"/>
      <c r="B23" s="23" t="s">
        <v>46</v>
      </c>
      <c r="C23" s="19" t="s">
        <v>47</v>
      </c>
      <c r="D23" s="20">
        <v>0</v>
      </c>
      <c r="E23" s="20">
        <v>0</v>
      </c>
      <c r="F23" s="20">
        <v>0</v>
      </c>
    </row>
    <row r="24" spans="1:6" s="3" customFormat="1" ht="72.75" customHeight="1">
      <c r="A24" s="19"/>
      <c r="B24" s="23" t="s">
        <v>85</v>
      </c>
      <c r="C24" s="19"/>
      <c r="D24" s="20"/>
      <c r="E24" s="20"/>
      <c r="F24" s="20"/>
    </row>
    <row r="25" spans="1:6" s="3" customFormat="1" ht="17.25" customHeight="1">
      <c r="A25" s="19" t="s">
        <v>17</v>
      </c>
      <c r="B25" s="23" t="s">
        <v>48</v>
      </c>
      <c r="C25" s="19" t="s">
        <v>33</v>
      </c>
      <c r="D25" s="20">
        <f>'[1]Макс'!$B$8</f>
        <v>0.35299183000000006</v>
      </c>
      <c r="E25" s="20">
        <f>('[2]Макс'!$B$8)/1000</f>
        <v>0.36863</v>
      </c>
      <c r="F25" s="20">
        <f>'[5]Макс'!$BB$36/1000</f>
        <v>0.16540955073904257</v>
      </c>
    </row>
    <row r="26" spans="1:6" s="3" customFormat="1" ht="62.25" customHeight="1">
      <c r="A26" s="19" t="s">
        <v>18</v>
      </c>
      <c r="B26" s="23" t="s">
        <v>10</v>
      </c>
      <c r="C26" s="19"/>
      <c r="D26" s="20"/>
      <c r="E26" s="20"/>
      <c r="F26" s="20"/>
    </row>
    <row r="27" spans="1:6" s="3" customFormat="1" ht="30.75" customHeight="1">
      <c r="A27" s="19" t="s">
        <v>49</v>
      </c>
      <c r="B27" s="23" t="s">
        <v>50</v>
      </c>
      <c r="C27" s="19" t="s">
        <v>11</v>
      </c>
      <c r="D27" s="21">
        <f>'[1]Макс'!$B$9</f>
        <v>8.65395190168618</v>
      </c>
      <c r="E27" s="21">
        <f>'[2]Макс'!$B$9</f>
        <v>10.5</v>
      </c>
      <c r="F27" s="21">
        <f>'[5]Макс'!$BB$33</f>
        <v>10.472485889843623</v>
      </c>
    </row>
    <row r="28" spans="1:6" s="3" customFormat="1" ht="40.5" customHeight="1">
      <c r="A28" s="19" t="s">
        <v>51</v>
      </c>
      <c r="B28" s="23" t="s">
        <v>78</v>
      </c>
      <c r="C28" s="19" t="s">
        <v>12</v>
      </c>
      <c r="D28" s="20">
        <f>'[1]Макс'!$B$10</f>
        <v>27.928739021483796</v>
      </c>
      <c r="E28" s="20">
        <f>('[2]Макс'!$B$10)/1000</f>
        <v>25.91603174603175</v>
      </c>
      <c r="F28" s="20">
        <f>'[5]Макс'!$BB$34/1000</f>
        <v>28.230531729011894</v>
      </c>
    </row>
    <row r="29" spans="1:6" s="3" customFormat="1" ht="54" customHeight="1">
      <c r="A29" s="19" t="s">
        <v>52</v>
      </c>
      <c r="B29" s="23" t="s">
        <v>53</v>
      </c>
      <c r="C29" s="19"/>
      <c r="D29" s="20">
        <v>0</v>
      </c>
      <c r="E29" s="20">
        <v>0</v>
      </c>
      <c r="F29" s="20">
        <v>0</v>
      </c>
    </row>
    <row r="30" spans="1:6" s="3" customFormat="1" ht="35.25" customHeight="1">
      <c r="A30" s="19" t="s">
        <v>19</v>
      </c>
      <c r="B30" s="23" t="s">
        <v>54</v>
      </c>
      <c r="C30" s="19" t="s">
        <v>33</v>
      </c>
      <c r="D30" s="20">
        <f>D15-D37</f>
        <v>9.345266850000002</v>
      </c>
      <c r="E30" s="20">
        <f>E15-E37</f>
        <v>9.888924142526282</v>
      </c>
      <c r="F30" s="20">
        <f>F15-F37</f>
        <v>13.123825782731402</v>
      </c>
    </row>
    <row r="31" spans="1:6" s="3" customFormat="1" ht="40.5" customHeight="1">
      <c r="A31" s="19" t="s">
        <v>55</v>
      </c>
      <c r="B31" s="23" t="s">
        <v>56</v>
      </c>
      <c r="C31" s="19" t="s">
        <v>33</v>
      </c>
      <c r="D31" s="20">
        <f>D30</f>
        <v>9.345266850000002</v>
      </c>
      <c r="E31" s="20">
        <f>E30</f>
        <v>9.888924142526282</v>
      </c>
      <c r="F31" s="20">
        <f>F30</f>
        <v>13.123825782731402</v>
      </c>
    </row>
    <row r="32" spans="1:6" s="3" customFormat="1" ht="40.5" customHeight="1">
      <c r="A32" s="19" t="s">
        <v>57</v>
      </c>
      <c r="B32" s="23" t="s">
        <v>58</v>
      </c>
      <c r="C32" s="19" t="s">
        <v>33</v>
      </c>
      <c r="D32" s="20">
        <v>0</v>
      </c>
      <c r="E32" s="20">
        <v>0</v>
      </c>
      <c r="F32" s="20">
        <v>0</v>
      </c>
    </row>
    <row r="33" spans="1:6" s="3" customFormat="1" ht="54" customHeight="1">
      <c r="A33" s="19" t="s">
        <v>59</v>
      </c>
      <c r="B33" s="23" t="s">
        <v>79</v>
      </c>
      <c r="C33" s="19" t="s">
        <v>33</v>
      </c>
      <c r="D33" s="20">
        <v>0</v>
      </c>
      <c r="E33" s="20">
        <v>0</v>
      </c>
      <c r="F33" s="20">
        <v>0</v>
      </c>
    </row>
    <row r="34" spans="1:6" s="3" customFormat="1" ht="40.5" customHeight="1">
      <c r="A34" s="19" t="s">
        <v>20</v>
      </c>
      <c r="B34" s="23" t="s">
        <v>60</v>
      </c>
      <c r="C34" s="19"/>
      <c r="D34" s="20">
        <v>0</v>
      </c>
      <c r="E34" s="20">
        <v>0</v>
      </c>
      <c r="F34" s="20">
        <v>0</v>
      </c>
    </row>
    <row r="35" spans="1:6" s="3" customFormat="1" ht="40.5" customHeight="1">
      <c r="A35" s="19" t="s">
        <v>61</v>
      </c>
      <c r="B35" s="23" t="s">
        <v>62</v>
      </c>
      <c r="C35" s="19" t="s">
        <v>33</v>
      </c>
      <c r="D35" s="20">
        <v>0</v>
      </c>
      <c r="E35" s="20">
        <v>0</v>
      </c>
      <c r="F35" s="20">
        <v>0</v>
      </c>
    </row>
    <row r="36" spans="1:6" s="3" customFormat="1" ht="40.5" customHeight="1">
      <c r="A36" s="19" t="s">
        <v>63</v>
      </c>
      <c r="B36" s="23" t="s">
        <v>64</v>
      </c>
      <c r="C36" s="19" t="s">
        <v>33</v>
      </c>
      <c r="D36" s="20">
        <v>0</v>
      </c>
      <c r="E36" s="20">
        <v>0</v>
      </c>
      <c r="F36" s="20">
        <v>0</v>
      </c>
    </row>
    <row r="37" spans="1:6" s="3" customFormat="1" ht="40.5" customHeight="1">
      <c r="A37" s="19" t="s">
        <v>65</v>
      </c>
      <c r="B37" s="23" t="s">
        <v>66</v>
      </c>
      <c r="C37" s="19"/>
      <c r="D37" s="22">
        <f>'[1]Макс'!$B$11</f>
        <v>0.029138574820999998</v>
      </c>
      <c r="E37" s="22">
        <f>('[2]Макс'!$B$11)/1000</f>
        <v>0.03362</v>
      </c>
      <c r="F37" s="22">
        <f>'[5]Макс'!$BB$44/1000</f>
        <v>0.051867714984615385</v>
      </c>
    </row>
    <row r="38" spans="1:6" s="3" customFormat="1" ht="40.5" customHeight="1">
      <c r="A38" s="19" t="s">
        <v>67</v>
      </c>
      <c r="B38" s="23" t="s">
        <v>56</v>
      </c>
      <c r="C38" s="19" t="s">
        <v>33</v>
      </c>
      <c r="D38" s="22">
        <f>D37</f>
        <v>0.029138574820999998</v>
      </c>
      <c r="E38" s="22">
        <f>E37</f>
        <v>0.03362</v>
      </c>
      <c r="F38" s="22">
        <f>F37</f>
        <v>0.051867714984615385</v>
      </c>
    </row>
    <row r="39" spans="1:6" s="3" customFormat="1" ht="40.5" customHeight="1">
      <c r="A39" s="19" t="s">
        <v>68</v>
      </c>
      <c r="B39" s="23" t="s">
        <v>58</v>
      </c>
      <c r="C39" s="19" t="s">
        <v>33</v>
      </c>
      <c r="D39" s="20">
        <v>0</v>
      </c>
      <c r="E39" s="20">
        <v>0</v>
      </c>
      <c r="F39" s="20">
        <v>0</v>
      </c>
    </row>
    <row r="40" spans="1:6" s="3" customFormat="1" ht="54" customHeight="1">
      <c r="A40" s="19" t="s">
        <v>69</v>
      </c>
      <c r="B40" s="23" t="s">
        <v>79</v>
      </c>
      <c r="C40" s="19" t="s">
        <v>33</v>
      </c>
      <c r="D40" s="20">
        <v>0</v>
      </c>
      <c r="E40" s="20">
        <v>0</v>
      </c>
      <c r="F40" s="20">
        <v>0</v>
      </c>
    </row>
    <row r="41" spans="1:6" s="3" customFormat="1" ht="54" customHeight="1">
      <c r="A41" s="19" t="s">
        <v>70</v>
      </c>
      <c r="B41" s="23" t="s">
        <v>71</v>
      </c>
      <c r="C41" s="19"/>
      <c r="D41" s="20">
        <v>0</v>
      </c>
      <c r="E41" s="20">
        <v>0</v>
      </c>
      <c r="F41" s="20">
        <v>0</v>
      </c>
    </row>
    <row r="42" spans="1:6" s="3" customFormat="1" ht="40.5" customHeight="1">
      <c r="A42" s="19" t="s">
        <v>72</v>
      </c>
      <c r="B42" s="23" t="s">
        <v>56</v>
      </c>
      <c r="C42" s="19" t="s">
        <v>33</v>
      </c>
      <c r="D42" s="20">
        <v>0</v>
      </c>
      <c r="E42" s="20">
        <v>0</v>
      </c>
      <c r="F42" s="20">
        <v>0</v>
      </c>
    </row>
    <row r="43" spans="1:6" s="3" customFormat="1" ht="34.5" customHeight="1">
      <c r="A43" s="19" t="s">
        <v>73</v>
      </c>
      <c r="B43" s="23" t="s">
        <v>58</v>
      </c>
      <c r="C43" s="19" t="s">
        <v>33</v>
      </c>
      <c r="D43" s="20">
        <v>0</v>
      </c>
      <c r="E43" s="20">
        <v>0</v>
      </c>
      <c r="F43" s="20">
        <v>0</v>
      </c>
    </row>
    <row r="44" spans="1:6" s="3" customFormat="1" ht="54" customHeight="1">
      <c r="A44" s="19" t="s">
        <v>74</v>
      </c>
      <c r="B44" s="23" t="s">
        <v>79</v>
      </c>
      <c r="C44" s="19" t="s">
        <v>33</v>
      </c>
      <c r="D44" s="20">
        <v>0</v>
      </c>
      <c r="E44" s="20">
        <v>0</v>
      </c>
      <c r="F44" s="20">
        <v>0</v>
      </c>
    </row>
    <row r="45" spans="1:6" s="3" customFormat="1" ht="27" customHeight="1">
      <c r="A45" s="19" t="s">
        <v>75</v>
      </c>
      <c r="B45" s="23" t="s">
        <v>3</v>
      </c>
      <c r="C45" s="19" t="s">
        <v>33</v>
      </c>
      <c r="D45" s="20">
        <v>0</v>
      </c>
      <c r="E45" s="20">
        <v>0</v>
      </c>
      <c r="F45" s="20">
        <v>0</v>
      </c>
    </row>
    <row r="46" spans="1:6" s="5" customFormat="1" ht="54" customHeight="1">
      <c r="A46" s="19" t="s">
        <v>76</v>
      </c>
      <c r="B46" s="23" t="s">
        <v>82</v>
      </c>
      <c r="C46" s="19" t="s">
        <v>5</v>
      </c>
      <c r="D46" s="20">
        <v>0</v>
      </c>
      <c r="E46" s="20">
        <v>0</v>
      </c>
      <c r="F46" s="20">
        <v>0</v>
      </c>
    </row>
    <row r="47" spans="1:6" s="5" customFormat="1" ht="84" customHeight="1">
      <c r="A47" s="19" t="s">
        <v>77</v>
      </c>
      <c r="B47" s="23" t="s">
        <v>83</v>
      </c>
      <c r="C47" s="19"/>
      <c r="D47" s="20">
        <v>0</v>
      </c>
      <c r="E47" s="20">
        <v>0</v>
      </c>
      <c r="F47" s="20">
        <v>0</v>
      </c>
    </row>
    <row r="48" spans="1:6" s="4" customFormat="1" ht="17.25" customHeight="1">
      <c r="A48" s="9" t="s">
        <v>21</v>
      </c>
      <c r="D48" s="7"/>
      <c r="E48" s="7"/>
      <c r="F48" s="7"/>
    </row>
    <row r="50" spans="1:6" ht="31.5" customHeight="1">
      <c r="A50" s="14" t="s">
        <v>81</v>
      </c>
      <c r="B50" s="15"/>
      <c r="C50" s="15"/>
      <c r="D50" s="15"/>
      <c r="E50" s="15"/>
      <c r="F50" s="15"/>
    </row>
    <row r="51" spans="1:6" ht="31.5" customHeight="1">
      <c r="A51" s="14" t="s">
        <v>80</v>
      </c>
      <c r="B51" s="15"/>
      <c r="C51" s="15"/>
      <c r="D51" s="15"/>
      <c r="E51" s="15"/>
      <c r="F51" s="15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7874015748031497" top="0.7874015748031497" bottom="0.7874015748031497" header="0" footer="0"/>
  <pageSetup fitToHeight="0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90" zoomScaleNormal="90" zoomScaleSheetLayoutView="40" zoomScalePageLayoutView="0" workbookViewId="0" topLeftCell="A1">
      <pane xSplit="3" ySplit="8" topLeftCell="D21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9.00390625" defaultRowHeight="12.75"/>
  <cols>
    <col min="1" max="1" width="7.75390625" style="6" customWidth="1"/>
    <col min="2" max="2" width="48.375" style="1" customWidth="1"/>
    <col min="3" max="3" width="13.00390625" style="1" customWidth="1"/>
    <col min="4" max="5" width="26.625" style="6" customWidth="1"/>
    <col min="6" max="6" width="24.125" style="6" customWidth="1"/>
    <col min="7" max="16384" width="9.125" style="1" customWidth="1"/>
  </cols>
  <sheetData>
    <row r="1" ht="54" customHeight="1">
      <c r="F1" s="8" t="s">
        <v>22</v>
      </c>
    </row>
    <row r="5" spans="1:6" ht="16.5">
      <c r="A5" s="16" t="s">
        <v>23</v>
      </c>
      <c r="B5" s="17"/>
      <c r="C5" s="17"/>
      <c r="D5" s="17"/>
      <c r="E5" s="17"/>
      <c r="F5" s="17"/>
    </row>
    <row r="7" spans="1:9" ht="15.75">
      <c r="A7" s="13" t="s">
        <v>90</v>
      </c>
      <c r="I7" s="1">
        <v>1000</v>
      </c>
    </row>
    <row r="8" spans="1:6" s="2" customFormat="1" ht="63">
      <c r="A8" s="18" t="s">
        <v>13</v>
      </c>
      <c r="B8" s="18" t="s">
        <v>0</v>
      </c>
      <c r="C8" s="18" t="s">
        <v>1</v>
      </c>
      <c r="D8" s="18" t="s">
        <v>95</v>
      </c>
      <c r="E8" s="18" t="s">
        <v>96</v>
      </c>
      <c r="F8" s="18" t="s">
        <v>97</v>
      </c>
    </row>
    <row r="9" spans="1:6" s="3" customFormat="1" ht="24" customHeight="1">
      <c r="A9" s="19" t="s">
        <v>2</v>
      </c>
      <c r="B9" s="23" t="s">
        <v>24</v>
      </c>
      <c r="C9" s="19" t="s">
        <v>7</v>
      </c>
      <c r="D9" s="20">
        <f>'[1]УстьС'!$B$2</f>
        <v>1.12</v>
      </c>
      <c r="E9" s="20">
        <f>'[2]УстьС'!$B$2</f>
        <v>1.12</v>
      </c>
      <c r="F9" s="20">
        <f>'[10]1 полугодие'!$G$6+'[10]2 полугодие '!$G$6</f>
        <v>1.12</v>
      </c>
    </row>
    <row r="10" spans="1:6" s="3" customFormat="1" ht="64.5" customHeight="1">
      <c r="A10" s="19" t="s">
        <v>4</v>
      </c>
      <c r="B10" s="23" t="s">
        <v>25</v>
      </c>
      <c r="C10" s="19" t="s">
        <v>7</v>
      </c>
      <c r="D10" s="20"/>
      <c r="E10" s="20"/>
      <c r="F10" s="20"/>
    </row>
    <row r="11" spans="1:6" s="3" customFormat="1" ht="40.5" customHeight="1">
      <c r="A11" s="19" t="s">
        <v>6</v>
      </c>
      <c r="B11" s="23" t="s">
        <v>26</v>
      </c>
      <c r="C11" s="19" t="s">
        <v>27</v>
      </c>
      <c r="D11" s="20">
        <f>'[1]УстьС'!$B$3</f>
        <v>0.49301999999999996</v>
      </c>
      <c r="E11" s="20">
        <f>('[2]УстьС'!$B$3)/1000</f>
        <v>0.42412544459955887</v>
      </c>
      <c r="F11" s="20">
        <f>'[10]1 полугодие'!$G$16+'[10]2 полугодие '!$G$16</f>
        <v>0.65444938654097</v>
      </c>
    </row>
    <row r="12" spans="1:6" s="3" customFormat="1" ht="15.75">
      <c r="A12" s="19" t="s">
        <v>8</v>
      </c>
      <c r="B12" s="23" t="s">
        <v>28</v>
      </c>
      <c r="C12" s="19" t="s">
        <v>27</v>
      </c>
      <c r="D12" s="20">
        <f>'[1]УстьС'!$B$4</f>
        <v>0.42957477</v>
      </c>
      <c r="E12" s="20">
        <f>('[2]УстьС'!$B$4)/1000</f>
        <v>0.3580434299999997</v>
      </c>
      <c r="F12" s="20">
        <f>'[10]1 полугодие'!$G$37+'[10]2 полугодие '!$G$37</f>
        <v>0.5586483899999999</v>
      </c>
    </row>
    <row r="13" spans="1:6" s="3" customFormat="1" ht="15.75">
      <c r="A13" s="19" t="s">
        <v>9</v>
      </c>
      <c r="B13" s="23" t="s">
        <v>29</v>
      </c>
      <c r="C13" s="19" t="s">
        <v>30</v>
      </c>
      <c r="D13" s="20">
        <v>0</v>
      </c>
      <c r="E13" s="20">
        <v>0</v>
      </c>
      <c r="F13" s="20">
        <v>0</v>
      </c>
    </row>
    <row r="14" spans="1:6" s="3" customFormat="1" ht="39.75" customHeight="1">
      <c r="A14" s="19" t="s">
        <v>14</v>
      </c>
      <c r="B14" s="23" t="s">
        <v>31</v>
      </c>
      <c r="C14" s="19" t="s">
        <v>30</v>
      </c>
      <c r="D14" s="20">
        <v>0</v>
      </c>
      <c r="E14" s="20">
        <v>0</v>
      </c>
      <c r="F14" s="20">
        <v>0</v>
      </c>
    </row>
    <row r="15" spans="1:6" s="3" customFormat="1" ht="40.5" customHeight="1">
      <c r="A15" s="19" t="s">
        <v>15</v>
      </c>
      <c r="B15" s="23" t="s">
        <v>32</v>
      </c>
      <c r="C15" s="19" t="s">
        <v>33</v>
      </c>
      <c r="D15" s="20">
        <f>'[1]УстьС'!$B$5</f>
        <v>10.017337342763</v>
      </c>
      <c r="E15" s="20">
        <f>('[2]УстьС'!$B$5)/1000</f>
        <v>12.472747351137663</v>
      </c>
      <c r="F15" s="20">
        <f>'[5]УСоб'!$BB$45/1000</f>
        <v>20.392752563420547</v>
      </c>
    </row>
    <row r="16" spans="1:6" s="3" customFormat="1" ht="40.5" customHeight="1">
      <c r="A16" s="19" t="s">
        <v>34</v>
      </c>
      <c r="B16" s="23" t="s">
        <v>35</v>
      </c>
      <c r="C16" s="19" t="s">
        <v>33</v>
      </c>
      <c r="D16" s="20">
        <f>D15</f>
        <v>10.017337342763</v>
      </c>
      <c r="E16" s="20">
        <f>E15</f>
        <v>12.472747351137663</v>
      </c>
      <c r="F16" s="20">
        <f>F15</f>
        <v>20.392752563420547</v>
      </c>
    </row>
    <row r="17" spans="1:6" s="3" customFormat="1" ht="30.75" customHeight="1">
      <c r="A17" s="19" t="s">
        <v>36</v>
      </c>
      <c r="B17" s="23" t="s">
        <v>37</v>
      </c>
      <c r="C17" s="19" t="s">
        <v>33</v>
      </c>
      <c r="D17" s="20">
        <v>0</v>
      </c>
      <c r="E17" s="20">
        <v>0</v>
      </c>
      <c r="F17" s="20">
        <v>0</v>
      </c>
    </row>
    <row r="18" spans="1:6" s="3" customFormat="1" ht="54" customHeight="1">
      <c r="A18" s="19" t="s">
        <v>38</v>
      </c>
      <c r="B18" s="23" t="s">
        <v>84</v>
      </c>
      <c r="C18" s="19" t="s">
        <v>33</v>
      </c>
      <c r="D18" s="20">
        <v>0</v>
      </c>
      <c r="E18" s="20">
        <v>0</v>
      </c>
      <c r="F18" s="20">
        <v>0</v>
      </c>
    </row>
    <row r="19" spans="1:6" s="3" customFormat="1" ht="25.5" customHeight="1">
      <c r="A19" s="19" t="s">
        <v>16</v>
      </c>
      <c r="B19" s="23" t="s">
        <v>39</v>
      </c>
      <c r="C19" s="19"/>
      <c r="D19" s="20"/>
      <c r="E19" s="20"/>
      <c r="F19" s="20"/>
    </row>
    <row r="20" spans="1:6" s="3" customFormat="1" ht="40.5" customHeight="1">
      <c r="A20" s="19" t="s">
        <v>40</v>
      </c>
      <c r="B20" s="23" t="s">
        <v>41</v>
      </c>
      <c r="C20" s="19" t="s">
        <v>33</v>
      </c>
      <c r="D20" s="20">
        <f>'[1]УстьС'!$B$6</f>
        <v>4.342603209999999</v>
      </c>
      <c r="E20" s="20">
        <f>('[2]УстьС'!$B$6)/1000</f>
        <v>4.351232130050384</v>
      </c>
      <c r="F20" s="20">
        <f>'[5]УСоб'!$BB$26/1000</f>
        <v>8.659179270283126</v>
      </c>
    </row>
    <row r="21" spans="1:6" s="3" customFormat="1" ht="54" customHeight="1">
      <c r="A21" s="19"/>
      <c r="B21" s="23" t="s">
        <v>42</v>
      </c>
      <c r="C21" s="19" t="s">
        <v>43</v>
      </c>
      <c r="D21" s="20">
        <f>'[1]УстьС'!$B$7</f>
        <v>377.87290576447214</v>
      </c>
      <c r="E21" s="20">
        <f>'[2]УстьС'!$B$7</f>
        <v>426.29999999999995</v>
      </c>
      <c r="F21" s="20">
        <f>'[5]УСоб'!$BB$22*1450</f>
        <v>426.29999999999995</v>
      </c>
    </row>
    <row r="22" spans="1:6" s="3" customFormat="1" ht="27" customHeight="1">
      <c r="A22" s="19" t="s">
        <v>44</v>
      </c>
      <c r="B22" s="23" t="s">
        <v>45</v>
      </c>
      <c r="C22" s="19" t="s">
        <v>33</v>
      </c>
      <c r="D22" s="20">
        <v>0</v>
      </c>
      <c r="E22" s="20">
        <v>0</v>
      </c>
      <c r="F22" s="20">
        <v>0</v>
      </c>
    </row>
    <row r="23" spans="1:6" s="3" customFormat="1" ht="40.5" customHeight="1">
      <c r="A23" s="19"/>
      <c r="B23" s="23" t="s">
        <v>46</v>
      </c>
      <c r="C23" s="19" t="s">
        <v>47</v>
      </c>
      <c r="D23" s="20">
        <v>0</v>
      </c>
      <c r="E23" s="20">
        <v>0</v>
      </c>
      <c r="F23" s="20">
        <v>0</v>
      </c>
    </row>
    <row r="24" spans="1:6" s="3" customFormat="1" ht="47.25">
      <c r="A24" s="19"/>
      <c r="B24" s="23" t="s">
        <v>85</v>
      </c>
      <c r="C24" s="19"/>
      <c r="D24" s="20"/>
      <c r="E24" s="20"/>
      <c r="F24" s="20"/>
    </row>
    <row r="25" spans="1:6" s="3" customFormat="1" ht="15.75">
      <c r="A25" s="19" t="s">
        <v>17</v>
      </c>
      <c r="B25" s="23" t="s">
        <v>48</v>
      </c>
      <c r="C25" s="19" t="s">
        <v>33</v>
      </c>
      <c r="D25" s="20">
        <f>'[1]УстьС'!$B$8</f>
        <v>0.06982443</v>
      </c>
      <c r="E25" s="20">
        <f>('[2]УстьС'!$B$8)/1000</f>
        <v>0.06925265</v>
      </c>
      <c r="F25" s="20">
        <f>'[5]УСоб'!$BB$36/1000</f>
        <v>0.17704732724322333</v>
      </c>
    </row>
    <row r="26" spans="1:6" s="3" customFormat="1" ht="47.25">
      <c r="A26" s="19" t="s">
        <v>18</v>
      </c>
      <c r="B26" s="23" t="s">
        <v>10</v>
      </c>
      <c r="C26" s="19"/>
      <c r="D26" s="20"/>
      <c r="E26" s="20"/>
      <c r="F26" s="20"/>
    </row>
    <row r="27" spans="1:6" s="3" customFormat="1" ht="15.75">
      <c r="A27" s="19" t="s">
        <v>49</v>
      </c>
      <c r="B27" s="23" t="s">
        <v>50</v>
      </c>
      <c r="C27" s="19" t="s">
        <v>11</v>
      </c>
      <c r="D27" s="21">
        <f>'[1]УстьС'!$B$9</f>
        <v>8.580726976253246</v>
      </c>
      <c r="E27" s="21">
        <f>'[2]УстьС'!$B$9</f>
        <v>9.3</v>
      </c>
      <c r="F27" s="21">
        <f>'[5]УСоб'!$BB$33</f>
        <v>9.316846436190835</v>
      </c>
    </row>
    <row r="28" spans="1:6" s="3" customFormat="1" ht="31.5">
      <c r="A28" s="19" t="s">
        <v>51</v>
      </c>
      <c r="B28" s="23" t="s">
        <v>78</v>
      </c>
      <c r="C28" s="19" t="s">
        <v>12</v>
      </c>
      <c r="D28" s="20">
        <f>'[1]УстьС'!$B$10</f>
        <v>27.609402034229387</v>
      </c>
      <c r="E28" s="20">
        <f>('[2]УстьС'!$B$10)/1000</f>
        <v>28.135427323536433</v>
      </c>
      <c r="F28" s="20">
        <f>'[5]УСоб'!$BB$34/1000</f>
        <v>30.03829506599576</v>
      </c>
    </row>
    <row r="29" spans="1:6" s="3" customFormat="1" ht="31.5">
      <c r="A29" s="19" t="s">
        <v>52</v>
      </c>
      <c r="B29" s="23" t="s">
        <v>53</v>
      </c>
      <c r="C29" s="19"/>
      <c r="D29" s="20">
        <v>0</v>
      </c>
      <c r="E29" s="20">
        <v>0</v>
      </c>
      <c r="F29" s="20">
        <v>0</v>
      </c>
    </row>
    <row r="30" spans="1:6" s="3" customFormat="1" ht="15.75">
      <c r="A30" s="19" t="s">
        <v>19</v>
      </c>
      <c r="B30" s="23" t="s">
        <v>54</v>
      </c>
      <c r="C30" s="19" t="s">
        <v>33</v>
      </c>
      <c r="D30" s="20">
        <f>D15-D37</f>
        <v>9.94997893</v>
      </c>
      <c r="E30" s="20">
        <f>E15-E37</f>
        <v>12.458927351137662</v>
      </c>
      <c r="F30" s="20">
        <f>F15-F37</f>
        <v>20.34260335860055</v>
      </c>
    </row>
    <row r="31" spans="1:6" s="3" customFormat="1" ht="15.75">
      <c r="A31" s="19" t="s">
        <v>55</v>
      </c>
      <c r="B31" s="23" t="s">
        <v>56</v>
      </c>
      <c r="C31" s="19" t="s">
        <v>33</v>
      </c>
      <c r="D31" s="20">
        <f>D30</f>
        <v>9.94997893</v>
      </c>
      <c r="E31" s="20">
        <f>E30</f>
        <v>12.458927351137662</v>
      </c>
      <c r="F31" s="20">
        <f>F30</f>
        <v>20.34260335860055</v>
      </c>
    </row>
    <row r="32" spans="1:6" s="3" customFormat="1" ht="15.75">
      <c r="A32" s="19" t="s">
        <v>57</v>
      </c>
      <c r="B32" s="23" t="s">
        <v>58</v>
      </c>
      <c r="C32" s="19" t="s">
        <v>33</v>
      </c>
      <c r="D32" s="20">
        <v>0</v>
      </c>
      <c r="E32" s="20">
        <v>0</v>
      </c>
      <c r="F32" s="20">
        <v>0</v>
      </c>
    </row>
    <row r="33" spans="1:6" s="3" customFormat="1" ht="47.25">
      <c r="A33" s="19" t="s">
        <v>59</v>
      </c>
      <c r="B33" s="23" t="s">
        <v>79</v>
      </c>
      <c r="C33" s="19" t="s">
        <v>33</v>
      </c>
      <c r="D33" s="20">
        <v>0</v>
      </c>
      <c r="E33" s="20">
        <v>0</v>
      </c>
      <c r="F33" s="20">
        <v>0</v>
      </c>
    </row>
    <row r="34" spans="1:6" s="3" customFormat="1" ht="15.75">
      <c r="A34" s="19" t="s">
        <v>20</v>
      </c>
      <c r="B34" s="23" t="s">
        <v>60</v>
      </c>
      <c r="C34" s="19"/>
      <c r="D34" s="20">
        <v>0</v>
      </c>
      <c r="E34" s="20">
        <v>0</v>
      </c>
      <c r="F34" s="20">
        <v>0</v>
      </c>
    </row>
    <row r="35" spans="1:6" s="3" customFormat="1" ht="15.75">
      <c r="A35" s="19" t="s">
        <v>61</v>
      </c>
      <c r="B35" s="23" t="s">
        <v>62</v>
      </c>
      <c r="C35" s="19" t="s">
        <v>33</v>
      </c>
      <c r="D35" s="20">
        <v>0</v>
      </c>
      <c r="E35" s="20">
        <v>0</v>
      </c>
      <c r="F35" s="20">
        <v>0</v>
      </c>
    </row>
    <row r="36" spans="1:6" s="3" customFormat="1" ht="15.75">
      <c r="A36" s="19" t="s">
        <v>63</v>
      </c>
      <c r="B36" s="23" t="s">
        <v>64</v>
      </c>
      <c r="C36" s="19" t="s">
        <v>33</v>
      </c>
      <c r="D36" s="20">
        <v>0</v>
      </c>
      <c r="E36" s="20">
        <v>0</v>
      </c>
      <c r="F36" s="20">
        <v>0</v>
      </c>
    </row>
    <row r="37" spans="1:6" s="3" customFormat="1" ht="15.75">
      <c r="A37" s="19" t="s">
        <v>65</v>
      </c>
      <c r="B37" s="23" t="s">
        <v>66</v>
      </c>
      <c r="C37" s="19"/>
      <c r="D37" s="22">
        <f>'[1]УстьС'!$B$11</f>
        <v>0.067358412763</v>
      </c>
      <c r="E37" s="22">
        <f>('[2]УстьС'!$B$11)/1000</f>
        <v>0.01382</v>
      </c>
      <c r="F37" s="22">
        <f>'[5]УСоб'!$BB$44/1000</f>
        <v>0.05014920482</v>
      </c>
    </row>
    <row r="38" spans="1:6" s="3" customFormat="1" ht="15.75">
      <c r="A38" s="19" t="s">
        <v>67</v>
      </c>
      <c r="B38" s="23" t="s">
        <v>56</v>
      </c>
      <c r="C38" s="19" t="s">
        <v>33</v>
      </c>
      <c r="D38" s="22">
        <f>D37</f>
        <v>0.067358412763</v>
      </c>
      <c r="E38" s="22">
        <f>E37</f>
        <v>0.01382</v>
      </c>
      <c r="F38" s="22">
        <f>F37</f>
        <v>0.05014920482</v>
      </c>
    </row>
    <row r="39" spans="1:6" s="3" customFormat="1" ht="15.75">
      <c r="A39" s="19" t="s">
        <v>68</v>
      </c>
      <c r="B39" s="23" t="s">
        <v>58</v>
      </c>
      <c r="C39" s="19" t="s">
        <v>33</v>
      </c>
      <c r="D39" s="20">
        <v>0</v>
      </c>
      <c r="E39" s="20">
        <v>0</v>
      </c>
      <c r="F39" s="20">
        <v>0</v>
      </c>
    </row>
    <row r="40" spans="1:6" s="3" customFormat="1" ht="47.25">
      <c r="A40" s="19" t="s">
        <v>69</v>
      </c>
      <c r="B40" s="23" t="s">
        <v>79</v>
      </c>
      <c r="C40" s="19" t="s">
        <v>33</v>
      </c>
      <c r="D40" s="20">
        <v>0</v>
      </c>
      <c r="E40" s="20">
        <v>0</v>
      </c>
      <c r="F40" s="20">
        <v>0</v>
      </c>
    </row>
    <row r="41" spans="1:6" s="3" customFormat="1" ht="54" customHeight="1">
      <c r="A41" s="19" t="s">
        <v>70</v>
      </c>
      <c r="B41" s="23" t="s">
        <v>71</v>
      </c>
      <c r="C41" s="19"/>
      <c r="D41" s="20">
        <v>0</v>
      </c>
      <c r="E41" s="20">
        <v>0</v>
      </c>
      <c r="F41" s="20">
        <v>0</v>
      </c>
    </row>
    <row r="42" spans="1:6" s="3" customFormat="1" ht="40.5" customHeight="1">
      <c r="A42" s="19" t="s">
        <v>72</v>
      </c>
      <c r="B42" s="23" t="s">
        <v>56</v>
      </c>
      <c r="C42" s="19" t="s">
        <v>33</v>
      </c>
      <c r="D42" s="20">
        <v>0</v>
      </c>
      <c r="E42" s="20">
        <v>0</v>
      </c>
      <c r="F42" s="20">
        <v>0</v>
      </c>
    </row>
    <row r="43" spans="1:6" s="3" customFormat="1" ht="40.5" customHeight="1">
      <c r="A43" s="19" t="s">
        <v>73</v>
      </c>
      <c r="B43" s="23" t="s">
        <v>58</v>
      </c>
      <c r="C43" s="19" t="s">
        <v>33</v>
      </c>
      <c r="D43" s="20">
        <v>0</v>
      </c>
      <c r="E43" s="20">
        <v>0</v>
      </c>
      <c r="F43" s="20">
        <v>0</v>
      </c>
    </row>
    <row r="44" spans="1:6" s="3" customFormat="1" ht="54" customHeight="1">
      <c r="A44" s="19" t="s">
        <v>74</v>
      </c>
      <c r="B44" s="23" t="s">
        <v>79</v>
      </c>
      <c r="C44" s="19" t="s">
        <v>33</v>
      </c>
      <c r="D44" s="20">
        <v>0</v>
      </c>
      <c r="E44" s="20">
        <v>0</v>
      </c>
      <c r="F44" s="20">
        <v>0</v>
      </c>
    </row>
    <row r="45" spans="1:6" s="3" customFormat="1" ht="27" customHeight="1">
      <c r="A45" s="19" t="s">
        <v>75</v>
      </c>
      <c r="B45" s="23" t="s">
        <v>3</v>
      </c>
      <c r="C45" s="19" t="s">
        <v>33</v>
      </c>
      <c r="D45" s="20">
        <v>0</v>
      </c>
      <c r="E45" s="20">
        <v>0</v>
      </c>
      <c r="F45" s="20">
        <v>0</v>
      </c>
    </row>
    <row r="46" spans="1:6" s="5" customFormat="1" ht="54" customHeight="1">
      <c r="A46" s="19" t="s">
        <v>76</v>
      </c>
      <c r="B46" s="23" t="s">
        <v>82</v>
      </c>
      <c r="C46" s="19" t="s">
        <v>5</v>
      </c>
      <c r="D46" s="20">
        <v>0</v>
      </c>
      <c r="E46" s="20">
        <v>0</v>
      </c>
      <c r="F46" s="20">
        <v>0</v>
      </c>
    </row>
    <row r="47" spans="1:6" s="5" customFormat="1" ht="84" customHeight="1">
      <c r="A47" s="19" t="s">
        <v>77</v>
      </c>
      <c r="B47" s="23" t="s">
        <v>83</v>
      </c>
      <c r="C47" s="19"/>
      <c r="D47" s="20">
        <v>0</v>
      </c>
      <c r="E47" s="20">
        <v>0</v>
      </c>
      <c r="F47" s="20">
        <v>0</v>
      </c>
    </row>
    <row r="48" spans="1:6" s="4" customFormat="1" ht="17.25" customHeight="1">
      <c r="A48" s="9" t="s">
        <v>21</v>
      </c>
      <c r="D48" s="7"/>
      <c r="E48" s="7"/>
      <c r="F48" s="7"/>
    </row>
    <row r="50" spans="1:6" ht="31.5" customHeight="1">
      <c r="A50" s="14" t="s">
        <v>81</v>
      </c>
      <c r="B50" s="15"/>
      <c r="C50" s="15"/>
      <c r="D50" s="15"/>
      <c r="E50" s="15"/>
      <c r="F50" s="15"/>
    </row>
    <row r="51" spans="1:6" ht="31.5" customHeight="1">
      <c r="A51" s="14" t="s">
        <v>80</v>
      </c>
      <c r="B51" s="15"/>
      <c r="C51" s="15"/>
      <c r="D51" s="15"/>
      <c r="E51" s="15"/>
      <c r="F51" s="15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90" zoomScaleNormal="90" zoomScaleSheetLayoutView="25" zoomScalePageLayoutView="0" workbookViewId="0" topLeftCell="A1">
      <pane xSplit="3" ySplit="8" topLeftCell="D21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F27" sqref="F27"/>
    </sheetView>
  </sheetViews>
  <sheetFormatPr defaultColWidth="9.00390625" defaultRowHeight="12.75"/>
  <cols>
    <col min="1" max="1" width="7.75390625" style="6" customWidth="1"/>
    <col min="2" max="2" width="48.375" style="1" customWidth="1"/>
    <col min="3" max="3" width="13.00390625" style="1" customWidth="1"/>
    <col min="4" max="5" width="26.625" style="6" customWidth="1"/>
    <col min="6" max="6" width="24.125" style="6" customWidth="1"/>
    <col min="7" max="16384" width="9.125" style="1" customWidth="1"/>
  </cols>
  <sheetData>
    <row r="1" ht="54" customHeight="1">
      <c r="F1" s="8" t="s">
        <v>22</v>
      </c>
    </row>
    <row r="5" spans="1:6" ht="16.5">
      <c r="A5" s="16" t="s">
        <v>23</v>
      </c>
      <c r="B5" s="17"/>
      <c r="C5" s="17"/>
      <c r="D5" s="17"/>
      <c r="E5" s="17"/>
      <c r="F5" s="17"/>
    </row>
    <row r="7" spans="1:9" ht="15.75">
      <c r="A7" s="13" t="s">
        <v>91</v>
      </c>
      <c r="I7" s="1">
        <v>1000</v>
      </c>
    </row>
    <row r="8" spans="1:6" s="2" customFormat="1" ht="63">
      <c r="A8" s="18" t="s">
        <v>13</v>
      </c>
      <c r="B8" s="18" t="s">
        <v>0</v>
      </c>
      <c r="C8" s="18" t="s">
        <v>1</v>
      </c>
      <c r="D8" s="18" t="s">
        <v>95</v>
      </c>
      <c r="E8" s="18" t="s">
        <v>96</v>
      </c>
      <c r="F8" s="18" t="s">
        <v>97</v>
      </c>
    </row>
    <row r="9" spans="1:6" s="3" customFormat="1" ht="24" customHeight="1">
      <c r="A9" s="19" t="s">
        <v>2</v>
      </c>
      <c r="B9" s="23" t="s">
        <v>24</v>
      </c>
      <c r="C9" s="19" t="s">
        <v>7</v>
      </c>
      <c r="D9" s="20">
        <f>'[1]Светл'!$B$2</f>
        <v>3.26</v>
      </c>
      <c r="E9" s="20">
        <f>'[2]Светл'!$B$2</f>
        <v>3.26</v>
      </c>
      <c r="F9" s="20">
        <f>'[11]1 полугодие'!$G$6+'[11]2 полугодие '!$G$6</f>
        <v>3.26</v>
      </c>
    </row>
    <row r="10" spans="1:6" s="3" customFormat="1" ht="64.5" customHeight="1">
      <c r="A10" s="19" t="s">
        <v>4</v>
      </c>
      <c r="B10" s="23" t="s">
        <v>25</v>
      </c>
      <c r="C10" s="19" t="s">
        <v>7</v>
      </c>
      <c r="D10" s="20"/>
      <c r="E10" s="20"/>
      <c r="F10" s="20"/>
    </row>
    <row r="11" spans="1:6" s="3" customFormat="1" ht="40.5" customHeight="1">
      <c r="A11" s="19" t="s">
        <v>6</v>
      </c>
      <c r="B11" s="23" t="s">
        <v>26</v>
      </c>
      <c r="C11" s="19" t="s">
        <v>27</v>
      </c>
      <c r="D11" s="20">
        <f>'[1]Светл'!$B$3</f>
        <v>1.88124</v>
      </c>
      <c r="E11" s="20">
        <f>('[2]Светл'!$B$3)/1000</f>
        <v>1.93207021376896</v>
      </c>
      <c r="F11" s="20">
        <f>'[11]1 полугодие'!$G$16+'[11]2 полугодие '!$G$16</f>
        <v>1.8596965222659718</v>
      </c>
    </row>
    <row r="12" spans="1:6" s="3" customFormat="1" ht="40.5" customHeight="1">
      <c r="A12" s="19" t="s">
        <v>8</v>
      </c>
      <c r="B12" s="23" t="s">
        <v>28</v>
      </c>
      <c r="C12" s="19" t="s">
        <v>27</v>
      </c>
      <c r="D12" s="20">
        <f>'[1]Светл'!$B$4</f>
        <v>1.48550704</v>
      </c>
      <c r="E12" s="20">
        <f>('[2]Светл'!$B$4)/1000</f>
        <v>1.614261732</v>
      </c>
      <c r="F12" s="20">
        <f>'[11]1 полугодие'!$G$37+'[11]2 полугодие '!$G$37</f>
        <v>1.5518672672000002</v>
      </c>
    </row>
    <row r="13" spans="1:6" s="3" customFormat="1" ht="40.5" customHeight="1">
      <c r="A13" s="19" t="s">
        <v>9</v>
      </c>
      <c r="B13" s="23" t="s">
        <v>29</v>
      </c>
      <c r="C13" s="19" t="s">
        <v>30</v>
      </c>
      <c r="D13" s="20">
        <v>0</v>
      </c>
      <c r="E13" s="20">
        <v>0</v>
      </c>
      <c r="F13" s="20">
        <v>0</v>
      </c>
    </row>
    <row r="14" spans="1:6" s="3" customFormat="1" ht="27" customHeight="1">
      <c r="A14" s="19" t="s">
        <v>14</v>
      </c>
      <c r="B14" s="23" t="s">
        <v>31</v>
      </c>
      <c r="C14" s="19" t="s">
        <v>30</v>
      </c>
      <c r="D14" s="20">
        <v>0</v>
      </c>
      <c r="E14" s="20">
        <v>0</v>
      </c>
      <c r="F14" s="20">
        <v>0</v>
      </c>
    </row>
    <row r="15" spans="1:6" s="3" customFormat="1" ht="40.5" customHeight="1">
      <c r="A15" s="19" t="s">
        <v>15</v>
      </c>
      <c r="B15" s="23" t="s">
        <v>32</v>
      </c>
      <c r="C15" s="19" t="s">
        <v>33</v>
      </c>
      <c r="D15" s="20">
        <f>'[1]Светл'!$B$5</f>
        <v>33.571265085871</v>
      </c>
      <c r="E15" s="20">
        <f>('[2]Светл'!$B$5)/1000</f>
        <v>32.307920841275504</v>
      </c>
      <c r="F15" s="20">
        <f>'[5]Светл'!$BB$45/1000</f>
        <v>39.38643447025988</v>
      </c>
    </row>
    <row r="16" spans="1:6" s="3" customFormat="1" ht="40.5" customHeight="1">
      <c r="A16" s="19" t="s">
        <v>34</v>
      </c>
      <c r="B16" s="23" t="s">
        <v>35</v>
      </c>
      <c r="C16" s="19" t="s">
        <v>33</v>
      </c>
      <c r="D16" s="20">
        <f>D15</f>
        <v>33.571265085871</v>
      </c>
      <c r="E16" s="20">
        <f>E15</f>
        <v>32.307920841275504</v>
      </c>
      <c r="F16" s="20">
        <f>F15</f>
        <v>39.38643447025988</v>
      </c>
    </row>
    <row r="17" spans="1:6" s="3" customFormat="1" ht="40.5" customHeight="1">
      <c r="A17" s="19" t="s">
        <v>36</v>
      </c>
      <c r="B17" s="23" t="s">
        <v>37</v>
      </c>
      <c r="C17" s="19" t="s">
        <v>33</v>
      </c>
      <c r="D17" s="20">
        <v>0</v>
      </c>
      <c r="E17" s="20">
        <v>0</v>
      </c>
      <c r="F17" s="20">
        <v>0</v>
      </c>
    </row>
    <row r="18" spans="1:6" s="3" customFormat="1" ht="54" customHeight="1">
      <c r="A18" s="19" t="s">
        <v>38</v>
      </c>
      <c r="B18" s="23" t="s">
        <v>84</v>
      </c>
      <c r="C18" s="19" t="s">
        <v>33</v>
      </c>
      <c r="D18" s="20">
        <v>0</v>
      </c>
      <c r="E18" s="20">
        <v>0</v>
      </c>
      <c r="F18" s="20">
        <v>0</v>
      </c>
    </row>
    <row r="19" spans="1:6" s="3" customFormat="1" ht="25.5" customHeight="1">
      <c r="A19" s="19" t="s">
        <v>16</v>
      </c>
      <c r="B19" s="23" t="s">
        <v>39</v>
      </c>
      <c r="C19" s="19"/>
      <c r="D19" s="20"/>
      <c r="E19" s="20"/>
      <c r="F19" s="20"/>
    </row>
    <row r="20" spans="1:6" s="3" customFormat="1" ht="40.5" customHeight="1">
      <c r="A20" s="19" t="s">
        <v>40</v>
      </c>
      <c r="B20" s="23" t="s">
        <v>41</v>
      </c>
      <c r="C20" s="19" t="s">
        <v>33</v>
      </c>
      <c r="D20" s="20">
        <f>'[1]Светл'!$B$6</f>
        <v>20.110286239999997</v>
      </c>
      <c r="E20" s="20">
        <f>('[2]Светл'!$B$6)/1000</f>
        <v>22.153175061003118</v>
      </c>
      <c r="F20" s="20">
        <f>'[5]Светл'!$BB$26/1000</f>
        <v>27.098171014960762</v>
      </c>
    </row>
    <row r="21" spans="1:6" s="3" customFormat="1" ht="54" customHeight="1">
      <c r="A21" s="19"/>
      <c r="B21" s="23" t="s">
        <v>42</v>
      </c>
      <c r="C21" s="19" t="s">
        <v>43</v>
      </c>
      <c r="D21" s="20">
        <f>'[1]Светл'!$B$7</f>
        <v>373.12041525802124</v>
      </c>
      <c r="E21" s="20">
        <f>'[2]Светл'!$B$7</f>
        <v>377</v>
      </c>
      <c r="F21" s="20">
        <f>'[5]Светл'!$BB$22*1450</f>
        <v>376.99999999999994</v>
      </c>
    </row>
    <row r="22" spans="1:6" s="3" customFormat="1" ht="27" customHeight="1">
      <c r="A22" s="19" t="s">
        <v>44</v>
      </c>
      <c r="B22" s="23" t="s">
        <v>45</v>
      </c>
      <c r="C22" s="19" t="s">
        <v>33</v>
      </c>
      <c r="D22" s="20">
        <v>0</v>
      </c>
      <c r="E22" s="20">
        <v>0</v>
      </c>
      <c r="F22" s="20">
        <v>0</v>
      </c>
    </row>
    <row r="23" spans="1:6" s="3" customFormat="1" ht="40.5" customHeight="1">
      <c r="A23" s="19"/>
      <c r="B23" s="23" t="s">
        <v>46</v>
      </c>
      <c r="C23" s="19" t="s">
        <v>47</v>
      </c>
      <c r="D23" s="20">
        <v>0</v>
      </c>
      <c r="E23" s="20">
        <v>0</v>
      </c>
      <c r="F23" s="20">
        <v>0</v>
      </c>
    </row>
    <row r="24" spans="1:6" s="3" customFormat="1" ht="72.75" customHeight="1">
      <c r="A24" s="19"/>
      <c r="B24" s="23" t="s">
        <v>85</v>
      </c>
      <c r="C24" s="19"/>
      <c r="D24" s="20"/>
      <c r="E24" s="20"/>
      <c r="F24" s="20"/>
    </row>
    <row r="25" spans="1:6" s="3" customFormat="1" ht="27" customHeight="1">
      <c r="A25" s="19" t="s">
        <v>17</v>
      </c>
      <c r="B25" s="23" t="s">
        <v>48</v>
      </c>
      <c r="C25" s="19" t="s">
        <v>33</v>
      </c>
      <c r="D25" s="20">
        <f>'[1]Светл'!$B$8</f>
        <v>0.75495002</v>
      </c>
      <c r="E25" s="20">
        <f>('[2]Светл'!$B$8)/1000</f>
        <v>0.45229214</v>
      </c>
      <c r="F25" s="20">
        <f>'[5]Светл'!$BB$36/1000</f>
        <v>1.1405488942961948</v>
      </c>
    </row>
    <row r="26" spans="1:6" s="3" customFormat="1" ht="69.75" customHeight="1">
      <c r="A26" s="19" t="s">
        <v>18</v>
      </c>
      <c r="B26" s="23" t="s">
        <v>10</v>
      </c>
      <c r="C26" s="19"/>
      <c r="D26" s="20"/>
      <c r="E26" s="20"/>
      <c r="F26" s="20"/>
    </row>
    <row r="27" spans="1:6" s="3" customFormat="1" ht="40.5" customHeight="1">
      <c r="A27" s="19" t="s">
        <v>49</v>
      </c>
      <c r="B27" s="23" t="s">
        <v>50</v>
      </c>
      <c r="C27" s="19" t="s">
        <v>11</v>
      </c>
      <c r="D27" s="21">
        <f>'[1]Светл'!$B$9</f>
        <v>16.13757878338533</v>
      </c>
      <c r="E27" s="21">
        <f>'[2]Светл'!$B$9</f>
        <v>14</v>
      </c>
      <c r="F27" s="21">
        <f>'[5]Светл'!$BB$33</f>
        <v>14.037371872107656</v>
      </c>
    </row>
    <row r="28" spans="1:6" s="3" customFormat="1" ht="31.5">
      <c r="A28" s="19" t="s">
        <v>51</v>
      </c>
      <c r="B28" s="23" t="s">
        <v>78</v>
      </c>
      <c r="C28" s="19" t="s">
        <v>12</v>
      </c>
      <c r="D28" s="20">
        <f>'[1]Светл'!$B$10</f>
        <v>27.441970340016102</v>
      </c>
      <c r="E28" s="20">
        <f>('[2]Светл'!$B$10)/1000</f>
        <v>24.676908650357138</v>
      </c>
      <c r="F28" s="20">
        <f>'[5]Светл'!$BB$34/1000</f>
        <v>28.37756717928613</v>
      </c>
    </row>
    <row r="29" spans="1:6" s="3" customFormat="1" ht="31.5">
      <c r="A29" s="19" t="s">
        <v>52</v>
      </c>
      <c r="B29" s="23" t="s">
        <v>53</v>
      </c>
      <c r="C29" s="19"/>
      <c r="D29" s="20">
        <v>0</v>
      </c>
      <c r="E29" s="20">
        <v>0</v>
      </c>
      <c r="F29" s="20">
        <v>0</v>
      </c>
    </row>
    <row r="30" spans="1:6" s="3" customFormat="1" ht="15.75">
      <c r="A30" s="19" t="s">
        <v>19</v>
      </c>
      <c r="B30" s="23" t="s">
        <v>54</v>
      </c>
      <c r="C30" s="19" t="s">
        <v>33</v>
      </c>
      <c r="D30" s="20">
        <f>D15-D37</f>
        <v>33.449074839999994</v>
      </c>
      <c r="E30" s="20">
        <f>E15-E37</f>
        <v>32.214714938097636</v>
      </c>
      <c r="F30" s="20">
        <f>F15-F37</f>
        <v>39.13963099237988</v>
      </c>
    </row>
    <row r="31" spans="1:6" s="3" customFormat="1" ht="15.75">
      <c r="A31" s="19" t="s">
        <v>55</v>
      </c>
      <c r="B31" s="23" t="s">
        <v>56</v>
      </c>
      <c r="C31" s="19" t="s">
        <v>33</v>
      </c>
      <c r="D31" s="20">
        <f>D30</f>
        <v>33.449074839999994</v>
      </c>
      <c r="E31" s="20">
        <f>E30</f>
        <v>32.214714938097636</v>
      </c>
      <c r="F31" s="20">
        <f>F30</f>
        <v>39.13963099237988</v>
      </c>
    </row>
    <row r="32" spans="1:6" s="3" customFormat="1" ht="15.75">
      <c r="A32" s="19" t="s">
        <v>57</v>
      </c>
      <c r="B32" s="23" t="s">
        <v>58</v>
      </c>
      <c r="C32" s="19" t="s">
        <v>33</v>
      </c>
      <c r="D32" s="20">
        <v>0</v>
      </c>
      <c r="E32" s="20">
        <v>0</v>
      </c>
      <c r="F32" s="20">
        <v>0</v>
      </c>
    </row>
    <row r="33" spans="1:6" s="3" customFormat="1" ht="47.25">
      <c r="A33" s="19" t="s">
        <v>59</v>
      </c>
      <c r="B33" s="23" t="s">
        <v>79</v>
      </c>
      <c r="C33" s="19" t="s">
        <v>33</v>
      </c>
      <c r="D33" s="20">
        <v>0</v>
      </c>
      <c r="E33" s="20">
        <v>0</v>
      </c>
      <c r="F33" s="20">
        <v>0</v>
      </c>
    </row>
    <row r="34" spans="1:6" s="3" customFormat="1" ht="15.75">
      <c r="A34" s="19" t="s">
        <v>20</v>
      </c>
      <c r="B34" s="23" t="s">
        <v>60</v>
      </c>
      <c r="C34" s="19"/>
      <c r="D34" s="20">
        <v>0</v>
      </c>
      <c r="E34" s="20">
        <v>0</v>
      </c>
      <c r="F34" s="20">
        <v>0</v>
      </c>
    </row>
    <row r="35" spans="1:6" s="3" customFormat="1" ht="15.75">
      <c r="A35" s="19" t="s">
        <v>61</v>
      </c>
      <c r="B35" s="23" t="s">
        <v>62</v>
      </c>
      <c r="C35" s="19" t="s">
        <v>33</v>
      </c>
      <c r="D35" s="20">
        <v>0</v>
      </c>
      <c r="E35" s="20">
        <v>0</v>
      </c>
      <c r="F35" s="20">
        <v>0</v>
      </c>
    </row>
    <row r="36" spans="1:6" s="3" customFormat="1" ht="15.75">
      <c r="A36" s="19" t="s">
        <v>63</v>
      </c>
      <c r="B36" s="23" t="s">
        <v>64</v>
      </c>
      <c r="C36" s="19" t="s">
        <v>33</v>
      </c>
      <c r="D36" s="20">
        <v>0</v>
      </c>
      <c r="E36" s="20">
        <v>0</v>
      </c>
      <c r="F36" s="20">
        <v>0</v>
      </c>
    </row>
    <row r="37" spans="1:6" s="3" customFormat="1" ht="15.75">
      <c r="A37" s="19" t="s">
        <v>65</v>
      </c>
      <c r="B37" s="23" t="s">
        <v>66</v>
      </c>
      <c r="C37" s="19"/>
      <c r="D37" s="22">
        <f>'[1]Светл'!$B$11</f>
        <v>0.12219024587100001</v>
      </c>
      <c r="E37" s="22">
        <f>('[2]Светл'!$B$11)/1000</f>
        <v>0.09320590317786667</v>
      </c>
      <c r="F37" s="22">
        <f>'[5]Светл'!$BB$44/1000</f>
        <v>0.24680347787999998</v>
      </c>
    </row>
    <row r="38" spans="1:6" s="3" customFormat="1" ht="15.75">
      <c r="A38" s="19" t="s">
        <v>67</v>
      </c>
      <c r="B38" s="23" t="s">
        <v>56</v>
      </c>
      <c r="C38" s="19" t="s">
        <v>33</v>
      </c>
      <c r="D38" s="22">
        <f>D37</f>
        <v>0.12219024587100001</v>
      </c>
      <c r="E38" s="22">
        <f>E37</f>
        <v>0.09320590317786667</v>
      </c>
      <c r="F38" s="22">
        <f>F37</f>
        <v>0.24680347787999998</v>
      </c>
    </row>
    <row r="39" spans="1:6" s="3" customFormat="1" ht="15.75">
      <c r="A39" s="19" t="s">
        <v>68</v>
      </c>
      <c r="B39" s="23" t="s">
        <v>58</v>
      </c>
      <c r="C39" s="19" t="s">
        <v>33</v>
      </c>
      <c r="D39" s="20">
        <v>0</v>
      </c>
      <c r="E39" s="20">
        <v>0</v>
      </c>
      <c r="F39" s="20">
        <v>0</v>
      </c>
    </row>
    <row r="40" spans="1:6" s="3" customFormat="1" ht="47.25">
      <c r="A40" s="19" t="s">
        <v>69</v>
      </c>
      <c r="B40" s="23" t="s">
        <v>79</v>
      </c>
      <c r="C40" s="19" t="s">
        <v>33</v>
      </c>
      <c r="D40" s="20">
        <v>0</v>
      </c>
      <c r="E40" s="20">
        <v>0</v>
      </c>
      <c r="F40" s="20">
        <v>0</v>
      </c>
    </row>
    <row r="41" spans="1:6" s="3" customFormat="1" ht="31.5">
      <c r="A41" s="19" t="s">
        <v>70</v>
      </c>
      <c r="B41" s="23" t="s">
        <v>71</v>
      </c>
      <c r="C41" s="19"/>
      <c r="D41" s="20">
        <v>0</v>
      </c>
      <c r="E41" s="20">
        <v>0</v>
      </c>
      <c r="F41" s="20">
        <v>0</v>
      </c>
    </row>
    <row r="42" spans="1:6" s="3" customFormat="1" ht="15.75">
      <c r="A42" s="19" t="s">
        <v>72</v>
      </c>
      <c r="B42" s="23" t="s">
        <v>56</v>
      </c>
      <c r="C42" s="19" t="s">
        <v>33</v>
      </c>
      <c r="D42" s="20">
        <v>0</v>
      </c>
      <c r="E42" s="20">
        <v>0</v>
      </c>
      <c r="F42" s="20">
        <v>0</v>
      </c>
    </row>
    <row r="43" spans="1:6" s="3" customFormat="1" ht="15.75">
      <c r="A43" s="19" t="s">
        <v>73</v>
      </c>
      <c r="B43" s="23" t="s">
        <v>58</v>
      </c>
      <c r="C43" s="19" t="s">
        <v>33</v>
      </c>
      <c r="D43" s="20">
        <v>0</v>
      </c>
      <c r="E43" s="20">
        <v>0</v>
      </c>
      <c r="F43" s="20">
        <v>0</v>
      </c>
    </row>
    <row r="44" spans="1:6" s="3" customFormat="1" ht="47.25">
      <c r="A44" s="19" t="s">
        <v>74</v>
      </c>
      <c r="B44" s="23" t="s">
        <v>79</v>
      </c>
      <c r="C44" s="19" t="s">
        <v>33</v>
      </c>
      <c r="D44" s="20">
        <v>0</v>
      </c>
      <c r="E44" s="20">
        <v>0</v>
      </c>
      <c r="F44" s="20">
        <v>0</v>
      </c>
    </row>
    <row r="45" spans="1:6" s="3" customFormat="1" ht="15.75">
      <c r="A45" s="19" t="s">
        <v>75</v>
      </c>
      <c r="B45" s="23" t="s">
        <v>3</v>
      </c>
      <c r="C45" s="19" t="s">
        <v>33</v>
      </c>
      <c r="D45" s="20">
        <v>0</v>
      </c>
      <c r="E45" s="20">
        <v>0</v>
      </c>
      <c r="F45" s="20">
        <v>0</v>
      </c>
    </row>
    <row r="46" spans="1:6" s="5" customFormat="1" ht="47.25">
      <c r="A46" s="19" t="s">
        <v>76</v>
      </c>
      <c r="B46" s="23" t="s">
        <v>82</v>
      </c>
      <c r="C46" s="19" t="s">
        <v>5</v>
      </c>
      <c r="D46" s="20">
        <v>0</v>
      </c>
      <c r="E46" s="20">
        <v>0</v>
      </c>
      <c r="F46" s="20">
        <v>0</v>
      </c>
    </row>
    <row r="47" spans="1:6" s="5" customFormat="1" ht="78.75">
      <c r="A47" s="19" t="s">
        <v>77</v>
      </c>
      <c r="B47" s="23" t="s">
        <v>83</v>
      </c>
      <c r="C47" s="19"/>
      <c r="D47" s="20">
        <v>0</v>
      </c>
      <c r="E47" s="20">
        <v>0</v>
      </c>
      <c r="F47" s="20">
        <v>0</v>
      </c>
    </row>
    <row r="48" spans="1:6" s="4" customFormat="1" ht="17.25" customHeight="1">
      <c r="A48" s="9" t="s">
        <v>21</v>
      </c>
      <c r="D48" s="7"/>
      <c r="E48" s="7"/>
      <c r="F48" s="7"/>
    </row>
    <row r="50" spans="1:6" ht="31.5" customHeight="1">
      <c r="A50" s="14" t="s">
        <v>81</v>
      </c>
      <c r="B50" s="15"/>
      <c r="C50" s="15"/>
      <c r="D50" s="15"/>
      <c r="E50" s="15"/>
      <c r="F50" s="15"/>
    </row>
    <row r="51" spans="1:6" ht="31.5" customHeight="1">
      <c r="A51" s="14" t="s">
        <v>80</v>
      </c>
      <c r="B51" s="15"/>
      <c r="C51" s="15"/>
      <c r="D51" s="15"/>
      <c r="E51" s="15"/>
      <c r="F51" s="15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90" zoomScaleNormal="90" zoomScaleSheetLayoutView="25" zoomScalePageLayoutView="0" workbookViewId="0" topLeftCell="A1">
      <pane xSplit="3" ySplit="8" topLeftCell="D15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F15" sqref="F15"/>
    </sheetView>
  </sheetViews>
  <sheetFormatPr defaultColWidth="9.00390625" defaultRowHeight="12.75"/>
  <cols>
    <col min="1" max="1" width="7.75390625" style="6" customWidth="1"/>
    <col min="2" max="2" width="48.375" style="1" customWidth="1"/>
    <col min="3" max="3" width="13.00390625" style="1" customWidth="1"/>
    <col min="4" max="5" width="26.625" style="6" customWidth="1"/>
    <col min="6" max="6" width="24.125" style="6" customWidth="1"/>
    <col min="7" max="16384" width="9.125" style="1" customWidth="1"/>
  </cols>
  <sheetData>
    <row r="1" ht="54" customHeight="1">
      <c r="F1" s="8" t="s">
        <v>22</v>
      </c>
    </row>
    <row r="5" spans="1:6" ht="16.5">
      <c r="A5" s="16" t="s">
        <v>23</v>
      </c>
      <c r="B5" s="17"/>
      <c r="C5" s="17"/>
      <c r="D5" s="17"/>
      <c r="E5" s="17"/>
      <c r="F5" s="17"/>
    </row>
    <row r="7" spans="1:9" ht="15.75">
      <c r="A7" s="13" t="s">
        <v>92</v>
      </c>
      <c r="I7" s="1">
        <v>1000</v>
      </c>
    </row>
    <row r="8" spans="1:6" s="2" customFormat="1" ht="63">
      <c r="A8" s="18" t="s">
        <v>13</v>
      </c>
      <c r="B8" s="18" t="s">
        <v>0</v>
      </c>
      <c r="C8" s="18" t="s">
        <v>1</v>
      </c>
      <c r="D8" s="18" t="s">
        <v>95</v>
      </c>
      <c r="E8" s="18" t="s">
        <v>96</v>
      </c>
      <c r="F8" s="18" t="s">
        <v>97</v>
      </c>
    </row>
    <row r="9" spans="1:6" s="3" customFormat="1" ht="24" customHeight="1">
      <c r="A9" s="19" t="s">
        <v>2</v>
      </c>
      <c r="B9" s="23" t="s">
        <v>24</v>
      </c>
      <c r="C9" s="19" t="s">
        <v>7</v>
      </c>
      <c r="D9" s="20">
        <f>'[1]ПеретычихаЕд'!$B$2</f>
        <v>0.964</v>
      </c>
      <c r="E9" s="20">
        <f>'[2]ПеретычихаЕд'!$B$2</f>
        <v>0.964</v>
      </c>
      <c r="F9" s="20">
        <f>'[12]1 полугодие'!$G$6+'[12]2 полугодие '!$G$6</f>
        <v>0.964</v>
      </c>
    </row>
    <row r="10" spans="1:6" s="3" customFormat="1" ht="64.5" customHeight="1">
      <c r="A10" s="19" t="s">
        <v>4</v>
      </c>
      <c r="B10" s="23" t="s">
        <v>25</v>
      </c>
      <c r="C10" s="19" t="s">
        <v>7</v>
      </c>
      <c r="D10" s="20"/>
      <c r="E10" s="20"/>
      <c r="F10" s="20"/>
    </row>
    <row r="11" spans="1:6" s="3" customFormat="1" ht="40.5" customHeight="1">
      <c r="A11" s="19" t="s">
        <v>6</v>
      </c>
      <c r="B11" s="23" t="s">
        <v>26</v>
      </c>
      <c r="C11" s="19" t="s">
        <v>27</v>
      </c>
      <c r="D11" s="20">
        <f>'[1]ПеретычихаЕд'!$B$3</f>
        <v>0.42502599999999996</v>
      </c>
      <c r="E11" s="20">
        <f>('[2]ПеретычихаЕд'!$B$3)/1000</f>
        <v>0.36924944488361056</v>
      </c>
      <c r="F11" s="20">
        <f>'[12]1 полугодие'!$G$16+'[12]2 полугодие '!$G$16</f>
        <v>0.4141970048609772</v>
      </c>
    </row>
    <row r="12" spans="1:6" s="3" customFormat="1" ht="40.5" customHeight="1">
      <c r="A12" s="19" t="s">
        <v>8</v>
      </c>
      <c r="B12" s="23" t="s">
        <v>28</v>
      </c>
      <c r="C12" s="19" t="s">
        <v>27</v>
      </c>
      <c r="D12" s="20">
        <f>'[1]ПеретычихаЕд'!$B$4</f>
        <v>0.35579998</v>
      </c>
      <c r="E12" s="20">
        <f>('[2]ПеретычихаЕд'!$B$4)/1000</f>
        <v>0.33105842</v>
      </c>
      <c r="F12" s="20">
        <f>'[12]1 полугодие'!$G$37+'[12]2 полугодие '!$G$37</f>
        <v>0.35668112</v>
      </c>
    </row>
    <row r="13" spans="1:6" s="3" customFormat="1" ht="40.5" customHeight="1">
      <c r="A13" s="19" t="s">
        <v>9</v>
      </c>
      <c r="B13" s="23" t="s">
        <v>29</v>
      </c>
      <c r="C13" s="19" t="s">
        <v>30</v>
      </c>
      <c r="D13" s="20">
        <v>0</v>
      </c>
      <c r="E13" s="20">
        <v>0</v>
      </c>
      <c r="F13" s="20">
        <v>0</v>
      </c>
    </row>
    <row r="14" spans="1:6" s="3" customFormat="1" ht="27" customHeight="1">
      <c r="A14" s="19" t="s">
        <v>14</v>
      </c>
      <c r="B14" s="23" t="s">
        <v>31</v>
      </c>
      <c r="C14" s="19" t="s">
        <v>30</v>
      </c>
      <c r="D14" s="20">
        <v>0</v>
      </c>
      <c r="E14" s="20">
        <v>0</v>
      </c>
      <c r="F14" s="20">
        <v>0</v>
      </c>
    </row>
    <row r="15" spans="1:6" s="3" customFormat="1" ht="15.75">
      <c r="A15" s="19" t="s">
        <v>15</v>
      </c>
      <c r="B15" s="23" t="s">
        <v>32</v>
      </c>
      <c r="C15" s="19" t="s">
        <v>33</v>
      </c>
      <c r="D15" s="20">
        <f>'[1]ПеретычихаЕд'!$B$5</f>
        <v>16.330168259985</v>
      </c>
      <c r="E15" s="20">
        <f>('[2]ПеретычихаЕд'!$B$5)/1000</f>
        <v>14.116810710571821</v>
      </c>
      <c r="F15" s="20">
        <f>'[5]ПерЕд'!$BB$45/1000</f>
        <v>22.355730511447177</v>
      </c>
    </row>
    <row r="16" spans="1:6" s="3" customFormat="1" ht="15.75">
      <c r="A16" s="19" t="s">
        <v>34</v>
      </c>
      <c r="B16" s="23" t="s">
        <v>35</v>
      </c>
      <c r="C16" s="19" t="s">
        <v>33</v>
      </c>
      <c r="D16" s="20">
        <f>D15</f>
        <v>16.330168259985</v>
      </c>
      <c r="E16" s="20">
        <f>E15</f>
        <v>14.116810710571821</v>
      </c>
      <c r="F16" s="20">
        <f>F15</f>
        <v>22.355730511447177</v>
      </c>
    </row>
    <row r="17" spans="1:6" s="3" customFormat="1" ht="15.75">
      <c r="A17" s="19" t="s">
        <v>36</v>
      </c>
      <c r="B17" s="23" t="s">
        <v>37</v>
      </c>
      <c r="C17" s="19" t="s">
        <v>33</v>
      </c>
      <c r="D17" s="20">
        <v>0</v>
      </c>
      <c r="E17" s="20">
        <v>0</v>
      </c>
      <c r="F17" s="20">
        <v>0</v>
      </c>
    </row>
    <row r="18" spans="1:6" s="3" customFormat="1" ht="47.25">
      <c r="A18" s="19" t="s">
        <v>38</v>
      </c>
      <c r="B18" s="23" t="s">
        <v>84</v>
      </c>
      <c r="C18" s="19" t="s">
        <v>33</v>
      </c>
      <c r="D18" s="20">
        <v>0</v>
      </c>
      <c r="E18" s="20">
        <v>0</v>
      </c>
      <c r="F18" s="20">
        <v>0</v>
      </c>
    </row>
    <row r="19" spans="1:6" s="3" customFormat="1" ht="15.75">
      <c r="A19" s="19" t="s">
        <v>16</v>
      </c>
      <c r="B19" s="23" t="s">
        <v>39</v>
      </c>
      <c r="C19" s="19"/>
      <c r="D19" s="20"/>
      <c r="E19" s="20"/>
      <c r="F19" s="20"/>
    </row>
    <row r="20" spans="1:6" s="3" customFormat="1" ht="15.75">
      <c r="A20" s="19" t="s">
        <v>40</v>
      </c>
      <c r="B20" s="23" t="s">
        <v>41</v>
      </c>
      <c r="C20" s="19" t="s">
        <v>33</v>
      </c>
      <c r="D20" s="20">
        <f>'[1]ПеретычихаЕд'!$B$6</f>
        <v>5.62902243</v>
      </c>
      <c r="E20" s="20">
        <f>('[2]ПеретычихаЕд'!$B$6)/1000</f>
        <v>5.6993801009331</v>
      </c>
      <c r="F20" s="20">
        <f>'[5]ПерЕд'!$BB$26/1000</f>
        <v>8.941094917305351</v>
      </c>
    </row>
    <row r="21" spans="1:6" s="3" customFormat="1" ht="31.5">
      <c r="A21" s="19"/>
      <c r="B21" s="23" t="s">
        <v>42</v>
      </c>
      <c r="C21" s="19" t="s">
        <v>43</v>
      </c>
      <c r="D21" s="20">
        <f>'[1]ПеретычихаЕд'!$B$7</f>
        <v>483.36631170798967</v>
      </c>
      <c r="E21" s="20">
        <f>'[2]ПеретычихаЕд'!$B$7</f>
        <v>507.49999999999994</v>
      </c>
      <c r="F21" s="20">
        <f>'[5]ПерЕд'!$BB$22*1450</f>
        <v>507.4999999999999</v>
      </c>
    </row>
    <row r="22" spans="1:6" s="3" customFormat="1" ht="15.75">
      <c r="A22" s="19" t="s">
        <v>44</v>
      </c>
      <c r="B22" s="23" t="s">
        <v>45</v>
      </c>
      <c r="C22" s="19" t="s">
        <v>33</v>
      </c>
      <c r="D22" s="20">
        <v>0</v>
      </c>
      <c r="E22" s="20">
        <v>0</v>
      </c>
      <c r="F22" s="20">
        <v>0</v>
      </c>
    </row>
    <row r="23" spans="1:6" s="3" customFormat="1" ht="31.5">
      <c r="A23" s="19"/>
      <c r="B23" s="23" t="s">
        <v>46</v>
      </c>
      <c r="C23" s="19" t="s">
        <v>47</v>
      </c>
      <c r="D23" s="20">
        <v>0</v>
      </c>
      <c r="E23" s="20">
        <v>0</v>
      </c>
      <c r="F23" s="20">
        <v>0</v>
      </c>
    </row>
    <row r="24" spans="1:6" s="3" customFormat="1" ht="47.25">
      <c r="A24" s="19"/>
      <c r="B24" s="23" t="s">
        <v>85</v>
      </c>
      <c r="C24" s="19"/>
      <c r="D24" s="20"/>
      <c r="E24" s="20"/>
      <c r="F24" s="20"/>
    </row>
    <row r="25" spans="1:6" s="3" customFormat="1" ht="15.75">
      <c r="A25" s="19" t="s">
        <v>17</v>
      </c>
      <c r="B25" s="23" t="s">
        <v>48</v>
      </c>
      <c r="C25" s="19" t="s">
        <v>33</v>
      </c>
      <c r="D25" s="20">
        <f>'[1]ПеретычихаЕд'!$B$8</f>
        <v>1.60200322</v>
      </c>
      <c r="E25" s="20">
        <f>('[2]ПеретычихаЕд'!$B$8)/1000</f>
        <v>0.12957209225999997</v>
      </c>
      <c r="F25" s="20">
        <f>'[5]ПерЕд'!$BB$36/1000</f>
        <v>0.30782485254832453</v>
      </c>
    </row>
    <row r="26" spans="1:6" s="3" customFormat="1" ht="47.25">
      <c r="A26" s="19" t="s">
        <v>18</v>
      </c>
      <c r="B26" s="23" t="s">
        <v>10</v>
      </c>
      <c r="C26" s="19"/>
      <c r="D26" s="20"/>
      <c r="E26" s="20"/>
      <c r="F26" s="20"/>
    </row>
    <row r="27" spans="1:6" s="3" customFormat="1" ht="15.75">
      <c r="A27" s="19" t="s">
        <v>49</v>
      </c>
      <c r="B27" s="23" t="s">
        <v>50</v>
      </c>
      <c r="C27" s="19" t="s">
        <v>11</v>
      </c>
      <c r="D27" s="21">
        <f>'[1]ПеретычихаЕд'!$B$9</f>
        <v>13.878694719576783</v>
      </c>
      <c r="E27" s="21">
        <f>'[2]ПеретычихаЕд'!$B$9</f>
        <v>16.5</v>
      </c>
      <c r="F27" s="21">
        <f>'[5]ПерЕд'!$BB$33</f>
        <v>16.491000835391922</v>
      </c>
    </row>
    <row r="28" spans="1:6" s="3" customFormat="1" ht="31.5">
      <c r="A28" s="19" t="s">
        <v>51</v>
      </c>
      <c r="B28" s="23" t="s">
        <v>78</v>
      </c>
      <c r="C28" s="19" t="s">
        <v>12</v>
      </c>
      <c r="D28" s="20">
        <f>'[1]ПеретычихаЕд'!$B$10</f>
        <v>27.539199907193318</v>
      </c>
      <c r="E28" s="20">
        <f>('[2]ПеретычихаЕд'!$B$10)/1000</f>
        <v>25.823544808215487</v>
      </c>
      <c r="F28" s="20">
        <f>'[5]ПерЕд'!$BB$34/1000</f>
        <v>28.38813040369212</v>
      </c>
    </row>
    <row r="29" spans="1:6" s="3" customFormat="1" ht="31.5">
      <c r="A29" s="19" t="s">
        <v>52</v>
      </c>
      <c r="B29" s="23" t="s">
        <v>53</v>
      </c>
      <c r="C29" s="19"/>
      <c r="D29" s="20">
        <v>0</v>
      </c>
      <c r="E29" s="20">
        <v>0</v>
      </c>
      <c r="F29" s="20">
        <v>0</v>
      </c>
    </row>
    <row r="30" spans="1:6" s="3" customFormat="1" ht="15.75">
      <c r="A30" s="19" t="s">
        <v>19</v>
      </c>
      <c r="B30" s="23" t="s">
        <v>54</v>
      </c>
      <c r="C30" s="19" t="s">
        <v>33</v>
      </c>
      <c r="D30" s="20">
        <f>D15-D37</f>
        <v>15.96214396</v>
      </c>
      <c r="E30" s="20">
        <f>E15-E37</f>
        <v>13.91544071057182</v>
      </c>
      <c r="F30" s="20">
        <f>F15-F37</f>
        <v>22.140420306497177</v>
      </c>
    </row>
    <row r="31" spans="1:6" s="3" customFormat="1" ht="15.75">
      <c r="A31" s="19" t="s">
        <v>55</v>
      </c>
      <c r="B31" s="23" t="s">
        <v>56</v>
      </c>
      <c r="C31" s="19" t="s">
        <v>33</v>
      </c>
      <c r="D31" s="20">
        <f>D30</f>
        <v>15.96214396</v>
      </c>
      <c r="E31" s="20">
        <f>E30</f>
        <v>13.91544071057182</v>
      </c>
      <c r="F31" s="20">
        <f>F30</f>
        <v>22.140420306497177</v>
      </c>
    </row>
    <row r="32" spans="1:6" s="3" customFormat="1" ht="15.75">
      <c r="A32" s="19" t="s">
        <v>57</v>
      </c>
      <c r="B32" s="23" t="s">
        <v>58</v>
      </c>
      <c r="C32" s="19" t="s">
        <v>33</v>
      </c>
      <c r="D32" s="20">
        <v>0</v>
      </c>
      <c r="E32" s="20">
        <v>0</v>
      </c>
      <c r="F32" s="20">
        <v>0</v>
      </c>
    </row>
    <row r="33" spans="1:6" s="3" customFormat="1" ht="47.25">
      <c r="A33" s="19" t="s">
        <v>59</v>
      </c>
      <c r="B33" s="23" t="s">
        <v>79</v>
      </c>
      <c r="C33" s="19" t="s">
        <v>33</v>
      </c>
      <c r="D33" s="20">
        <v>0</v>
      </c>
      <c r="E33" s="20">
        <v>0</v>
      </c>
      <c r="F33" s="20">
        <v>0</v>
      </c>
    </row>
    <row r="34" spans="1:6" s="3" customFormat="1" ht="15.75">
      <c r="A34" s="19" t="s">
        <v>20</v>
      </c>
      <c r="B34" s="23" t="s">
        <v>60</v>
      </c>
      <c r="C34" s="19"/>
      <c r="D34" s="20">
        <v>0</v>
      </c>
      <c r="E34" s="20">
        <v>0</v>
      </c>
      <c r="F34" s="20">
        <v>0</v>
      </c>
    </row>
    <row r="35" spans="1:6" s="3" customFormat="1" ht="15.75">
      <c r="A35" s="19" t="s">
        <v>61</v>
      </c>
      <c r="B35" s="23" t="s">
        <v>62</v>
      </c>
      <c r="C35" s="19" t="s">
        <v>33</v>
      </c>
      <c r="D35" s="20">
        <v>0</v>
      </c>
      <c r="E35" s="20">
        <v>0</v>
      </c>
      <c r="F35" s="20">
        <v>0</v>
      </c>
    </row>
    <row r="36" spans="1:6" s="3" customFormat="1" ht="15.75">
      <c r="A36" s="19" t="s">
        <v>63</v>
      </c>
      <c r="B36" s="23" t="s">
        <v>64</v>
      </c>
      <c r="C36" s="19" t="s">
        <v>33</v>
      </c>
      <c r="D36" s="20">
        <v>0</v>
      </c>
      <c r="E36" s="20">
        <v>0</v>
      </c>
      <c r="F36" s="20">
        <v>0</v>
      </c>
    </row>
    <row r="37" spans="1:6" s="3" customFormat="1" ht="15.75">
      <c r="A37" s="19" t="s">
        <v>65</v>
      </c>
      <c r="B37" s="23" t="s">
        <v>66</v>
      </c>
      <c r="C37" s="19"/>
      <c r="D37" s="22">
        <f>'[1]ПеретычихаЕд'!$B$11</f>
        <v>0.36802429998499997</v>
      </c>
      <c r="E37" s="22">
        <f>('[2]ПеретычихаЕд'!$B$11)/1000</f>
        <v>0.20137</v>
      </c>
      <c r="F37" s="22">
        <f>'[5]ПерЕд'!$BB$44/1000</f>
        <v>0.21531020494999994</v>
      </c>
    </row>
    <row r="38" spans="1:6" s="3" customFormat="1" ht="15.75">
      <c r="A38" s="19" t="s">
        <v>67</v>
      </c>
      <c r="B38" s="23" t="s">
        <v>56</v>
      </c>
      <c r="C38" s="19" t="s">
        <v>33</v>
      </c>
      <c r="D38" s="22">
        <f>D37</f>
        <v>0.36802429998499997</v>
      </c>
      <c r="E38" s="22">
        <f>E37</f>
        <v>0.20137</v>
      </c>
      <c r="F38" s="22">
        <f>F37</f>
        <v>0.21531020494999994</v>
      </c>
    </row>
    <row r="39" spans="1:6" s="3" customFormat="1" ht="15.75">
      <c r="A39" s="19" t="s">
        <v>68</v>
      </c>
      <c r="B39" s="23" t="s">
        <v>58</v>
      </c>
      <c r="C39" s="19" t="s">
        <v>33</v>
      </c>
      <c r="D39" s="20">
        <v>0</v>
      </c>
      <c r="E39" s="20">
        <v>0</v>
      </c>
      <c r="F39" s="20">
        <v>0</v>
      </c>
    </row>
    <row r="40" spans="1:6" s="3" customFormat="1" ht="47.25">
      <c r="A40" s="19" t="s">
        <v>69</v>
      </c>
      <c r="B40" s="23" t="s">
        <v>79</v>
      </c>
      <c r="C40" s="19" t="s">
        <v>33</v>
      </c>
      <c r="D40" s="20">
        <v>0</v>
      </c>
      <c r="E40" s="20">
        <v>0</v>
      </c>
      <c r="F40" s="20">
        <v>0</v>
      </c>
    </row>
    <row r="41" spans="1:6" s="3" customFormat="1" ht="31.5">
      <c r="A41" s="19" t="s">
        <v>70</v>
      </c>
      <c r="B41" s="23" t="s">
        <v>71</v>
      </c>
      <c r="C41" s="19"/>
      <c r="D41" s="20">
        <v>0</v>
      </c>
      <c r="E41" s="20">
        <v>0</v>
      </c>
      <c r="F41" s="20">
        <v>0</v>
      </c>
    </row>
    <row r="42" spans="1:6" s="3" customFormat="1" ht="15.75">
      <c r="A42" s="19" t="s">
        <v>72</v>
      </c>
      <c r="B42" s="23" t="s">
        <v>56</v>
      </c>
      <c r="C42" s="19" t="s">
        <v>33</v>
      </c>
      <c r="D42" s="20">
        <v>0</v>
      </c>
      <c r="E42" s="20">
        <v>0</v>
      </c>
      <c r="F42" s="20">
        <v>0</v>
      </c>
    </row>
    <row r="43" spans="1:6" s="3" customFormat="1" ht="15.75">
      <c r="A43" s="19" t="s">
        <v>73</v>
      </c>
      <c r="B43" s="23" t="s">
        <v>58</v>
      </c>
      <c r="C43" s="19" t="s">
        <v>33</v>
      </c>
      <c r="D43" s="20">
        <v>0</v>
      </c>
      <c r="E43" s="20">
        <v>0</v>
      </c>
      <c r="F43" s="20">
        <v>0</v>
      </c>
    </row>
    <row r="44" spans="1:6" s="3" customFormat="1" ht="47.25">
      <c r="A44" s="19" t="s">
        <v>74</v>
      </c>
      <c r="B44" s="23" t="s">
        <v>79</v>
      </c>
      <c r="C44" s="19" t="s">
        <v>33</v>
      </c>
      <c r="D44" s="20">
        <v>0</v>
      </c>
      <c r="E44" s="20">
        <v>0</v>
      </c>
      <c r="F44" s="20">
        <v>0</v>
      </c>
    </row>
    <row r="45" spans="1:6" s="3" customFormat="1" ht="15.75">
      <c r="A45" s="19" t="s">
        <v>75</v>
      </c>
      <c r="B45" s="23" t="s">
        <v>3</v>
      </c>
      <c r="C45" s="19" t="s">
        <v>33</v>
      </c>
      <c r="D45" s="20">
        <v>0</v>
      </c>
      <c r="E45" s="20">
        <v>0</v>
      </c>
      <c r="F45" s="20">
        <v>0</v>
      </c>
    </row>
    <row r="46" spans="1:6" s="5" customFormat="1" ht="47.25">
      <c r="A46" s="19" t="s">
        <v>76</v>
      </c>
      <c r="B46" s="23" t="s">
        <v>82</v>
      </c>
      <c r="C46" s="19" t="s">
        <v>5</v>
      </c>
      <c r="D46" s="20">
        <v>0</v>
      </c>
      <c r="E46" s="20">
        <v>0</v>
      </c>
      <c r="F46" s="20">
        <v>0</v>
      </c>
    </row>
    <row r="47" spans="1:6" s="5" customFormat="1" ht="78.75">
      <c r="A47" s="19" t="s">
        <v>77</v>
      </c>
      <c r="B47" s="23" t="s">
        <v>83</v>
      </c>
      <c r="C47" s="19"/>
      <c r="D47" s="20">
        <v>0</v>
      </c>
      <c r="E47" s="20">
        <v>0</v>
      </c>
      <c r="F47" s="20">
        <v>0</v>
      </c>
    </row>
    <row r="48" spans="1:6" s="4" customFormat="1" ht="17.25" customHeight="1">
      <c r="A48" s="9" t="s">
        <v>21</v>
      </c>
      <c r="D48" s="7"/>
      <c r="E48" s="7"/>
      <c r="F48" s="7"/>
    </row>
    <row r="50" spans="1:6" ht="31.5" customHeight="1">
      <c r="A50" s="14" t="s">
        <v>81</v>
      </c>
      <c r="B50" s="15"/>
      <c r="C50" s="15"/>
      <c r="D50" s="15"/>
      <c r="E50" s="15"/>
      <c r="F50" s="15"/>
    </row>
    <row r="51" spans="1:6" ht="31.5" customHeight="1">
      <c r="A51" s="14" t="s">
        <v>80</v>
      </c>
      <c r="B51" s="15"/>
      <c r="C51" s="15"/>
      <c r="D51" s="15"/>
      <c r="E51" s="15"/>
      <c r="F51" s="15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90" zoomScaleNormal="90" zoomScaleSheetLayoutView="25" zoomScalePageLayoutView="0" workbookViewId="0" topLeftCell="A1">
      <pane xSplit="3" ySplit="8" topLeftCell="D9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9.00390625" defaultRowHeight="12.75"/>
  <cols>
    <col min="1" max="1" width="7.75390625" style="6" customWidth="1"/>
    <col min="2" max="2" width="48.375" style="1" customWidth="1"/>
    <col min="3" max="3" width="13.00390625" style="1" customWidth="1"/>
    <col min="4" max="5" width="26.625" style="6" customWidth="1"/>
    <col min="6" max="6" width="24.125" style="6" customWidth="1"/>
    <col min="7" max="16384" width="9.125" style="1" customWidth="1"/>
  </cols>
  <sheetData>
    <row r="1" ht="54" customHeight="1">
      <c r="F1" s="8" t="s">
        <v>22</v>
      </c>
    </row>
    <row r="5" spans="1:6" ht="16.5">
      <c r="A5" s="16" t="s">
        <v>23</v>
      </c>
      <c r="B5" s="17"/>
      <c r="C5" s="17"/>
      <c r="D5" s="17"/>
      <c r="E5" s="17"/>
      <c r="F5" s="17"/>
    </row>
    <row r="7" spans="1:9" ht="15.75">
      <c r="A7" s="13" t="s">
        <v>93</v>
      </c>
      <c r="I7" s="1">
        <v>1000</v>
      </c>
    </row>
    <row r="8" spans="1:6" s="2" customFormat="1" ht="63">
      <c r="A8" s="18" t="s">
        <v>13</v>
      </c>
      <c r="B8" s="18" t="s">
        <v>0</v>
      </c>
      <c r="C8" s="18" t="s">
        <v>1</v>
      </c>
      <c r="D8" s="18" t="s">
        <v>95</v>
      </c>
      <c r="E8" s="18" t="s">
        <v>96</v>
      </c>
      <c r="F8" s="18" t="s">
        <v>97</v>
      </c>
    </row>
    <row r="9" spans="1:6" s="3" customFormat="1" ht="24" customHeight="1">
      <c r="A9" s="19" t="s">
        <v>2</v>
      </c>
      <c r="B9" s="23" t="s">
        <v>24</v>
      </c>
      <c r="C9" s="19" t="s">
        <v>7</v>
      </c>
      <c r="D9" s="20">
        <f>'[1]Самарга'!$B$2</f>
        <v>0.656</v>
      </c>
      <c r="E9" s="20">
        <f>'[2]Самарга'!$B$2</f>
        <v>0.656</v>
      </c>
      <c r="F9" s="20">
        <f>'[13]1 полугодие'!$G$6+'[13]2 полугодие '!$G$6</f>
        <v>0.656</v>
      </c>
    </row>
    <row r="10" spans="1:6" s="3" customFormat="1" ht="64.5" customHeight="1">
      <c r="A10" s="19" t="s">
        <v>4</v>
      </c>
      <c r="B10" s="23" t="s">
        <v>25</v>
      </c>
      <c r="C10" s="19" t="s">
        <v>7</v>
      </c>
      <c r="D10" s="20"/>
      <c r="E10" s="20"/>
      <c r="F10" s="20"/>
    </row>
    <row r="11" spans="1:6" s="3" customFormat="1" ht="15.75">
      <c r="A11" s="19" t="s">
        <v>6</v>
      </c>
      <c r="B11" s="23" t="s">
        <v>26</v>
      </c>
      <c r="C11" s="19" t="s">
        <v>27</v>
      </c>
      <c r="D11" s="20">
        <f>'[1]Самарга'!$B$3</f>
        <v>0.188416</v>
      </c>
      <c r="E11" s="20">
        <f>('[2]Самарга'!$B$3)/1000</f>
        <v>0.21335873800096833</v>
      </c>
      <c r="F11" s="20">
        <f>'[13]1 полугодие'!$G$16+'[13]2 полугодие '!$G$16</f>
        <v>0.19966065824968898</v>
      </c>
    </row>
    <row r="12" spans="1:6" s="3" customFormat="1" ht="15.75">
      <c r="A12" s="19" t="s">
        <v>8</v>
      </c>
      <c r="B12" s="23" t="s">
        <v>28</v>
      </c>
      <c r="C12" s="19" t="s">
        <v>27</v>
      </c>
      <c r="D12" s="20">
        <f>'[1]Самарга'!$B$4</f>
        <v>0.15966968</v>
      </c>
      <c r="E12" s="20">
        <f>('[2]Самарга'!$B$4)/1000</f>
        <v>0.19132999999999997</v>
      </c>
      <c r="F12" s="20">
        <f>'[13]1 полугодие'!$G$37+'[13]2 полугодие '!$G$37</f>
        <v>0.17349799999999999</v>
      </c>
    </row>
    <row r="13" spans="1:6" s="3" customFormat="1" ht="15.75">
      <c r="A13" s="19" t="s">
        <v>9</v>
      </c>
      <c r="B13" s="23" t="s">
        <v>29</v>
      </c>
      <c r="C13" s="19" t="s">
        <v>30</v>
      </c>
      <c r="D13" s="20">
        <v>0</v>
      </c>
      <c r="E13" s="20">
        <v>0</v>
      </c>
      <c r="F13" s="20">
        <v>0</v>
      </c>
    </row>
    <row r="14" spans="1:6" s="3" customFormat="1" ht="15.75">
      <c r="A14" s="19" t="s">
        <v>14</v>
      </c>
      <c r="B14" s="23" t="s">
        <v>31</v>
      </c>
      <c r="C14" s="19" t="s">
        <v>30</v>
      </c>
      <c r="D14" s="20">
        <v>0</v>
      </c>
      <c r="E14" s="20">
        <v>0</v>
      </c>
      <c r="F14" s="20">
        <v>0</v>
      </c>
    </row>
    <row r="15" spans="1:6" s="3" customFormat="1" ht="15.75">
      <c r="A15" s="19" t="s">
        <v>15</v>
      </c>
      <c r="B15" s="23" t="s">
        <v>32</v>
      </c>
      <c r="C15" s="19" t="s">
        <v>33</v>
      </c>
      <c r="D15" s="20">
        <f>'[1]Самарга'!$B$5</f>
        <v>7.225613748778</v>
      </c>
      <c r="E15" s="20">
        <f>('[2]Самарга'!$B$5)/1000</f>
        <v>10.685005558330746</v>
      </c>
      <c r="F15" s="20">
        <f>'[5]Самарга'!$BB$45/1000</f>
        <v>10.864504342809223</v>
      </c>
    </row>
    <row r="16" spans="1:6" s="3" customFormat="1" ht="15.75">
      <c r="A16" s="19" t="s">
        <v>34</v>
      </c>
      <c r="B16" s="23" t="s">
        <v>35</v>
      </c>
      <c r="C16" s="19" t="s">
        <v>33</v>
      </c>
      <c r="D16" s="20">
        <f>D15</f>
        <v>7.225613748778</v>
      </c>
      <c r="E16" s="20">
        <f>E15</f>
        <v>10.685005558330746</v>
      </c>
      <c r="F16" s="20">
        <f>F15</f>
        <v>10.864504342809223</v>
      </c>
    </row>
    <row r="17" spans="1:6" s="3" customFormat="1" ht="15.75">
      <c r="A17" s="19" t="s">
        <v>36</v>
      </c>
      <c r="B17" s="23" t="s">
        <v>37</v>
      </c>
      <c r="C17" s="19" t="s">
        <v>33</v>
      </c>
      <c r="D17" s="20">
        <v>0</v>
      </c>
      <c r="E17" s="20">
        <v>0</v>
      </c>
      <c r="F17" s="20">
        <v>0</v>
      </c>
    </row>
    <row r="18" spans="1:6" s="3" customFormat="1" ht="47.25">
      <c r="A18" s="19" t="s">
        <v>38</v>
      </c>
      <c r="B18" s="23" t="s">
        <v>84</v>
      </c>
      <c r="C18" s="19" t="s">
        <v>33</v>
      </c>
      <c r="D18" s="20">
        <v>0</v>
      </c>
      <c r="E18" s="20">
        <v>0</v>
      </c>
      <c r="F18" s="20">
        <v>0</v>
      </c>
    </row>
    <row r="19" spans="1:6" s="3" customFormat="1" ht="15.75">
      <c r="A19" s="19" t="s">
        <v>16</v>
      </c>
      <c r="B19" s="23" t="s">
        <v>39</v>
      </c>
      <c r="C19" s="19"/>
      <c r="D19" s="20"/>
      <c r="E19" s="20"/>
      <c r="F19" s="20"/>
    </row>
    <row r="20" spans="1:6" s="3" customFormat="1" ht="15.75">
      <c r="A20" s="19" t="s">
        <v>40</v>
      </c>
      <c r="B20" s="23" t="s">
        <v>41</v>
      </c>
      <c r="C20" s="19" t="s">
        <v>33</v>
      </c>
      <c r="D20" s="20">
        <f>'[1]Самарга'!$B$6</f>
        <v>2.6916659999999997</v>
      </c>
      <c r="E20" s="20">
        <f>('[2]Самарга'!$B$6)/1000</f>
        <v>3.1948555583307425</v>
      </c>
      <c r="F20" s="20">
        <f>'[5]Самарга'!$BB$26/1000</f>
        <v>4.309989873686609</v>
      </c>
    </row>
    <row r="21" spans="1:6" s="3" customFormat="1" ht="34.5" customHeight="1">
      <c r="A21" s="19"/>
      <c r="B21" s="23" t="s">
        <v>42</v>
      </c>
      <c r="C21" s="19" t="s">
        <v>43</v>
      </c>
      <c r="D21" s="20">
        <f>'[1]Самарга'!$B$7</f>
        <v>498.9531143851903</v>
      </c>
      <c r="E21" s="20">
        <f>'[2]Самарга'!$B$7</f>
        <v>507.49999999999994</v>
      </c>
      <c r="F21" s="20">
        <f>'[5]Самарга'!$BB$22*1450</f>
        <v>507.49999999999994</v>
      </c>
    </row>
    <row r="22" spans="1:6" s="3" customFormat="1" ht="15.75">
      <c r="A22" s="19" t="s">
        <v>44</v>
      </c>
      <c r="B22" s="23" t="s">
        <v>45</v>
      </c>
      <c r="C22" s="19" t="s">
        <v>33</v>
      </c>
      <c r="D22" s="20">
        <v>0</v>
      </c>
      <c r="E22" s="20">
        <v>0</v>
      </c>
      <c r="F22" s="20">
        <v>0</v>
      </c>
    </row>
    <row r="23" spans="1:6" s="3" customFormat="1" ht="31.5">
      <c r="A23" s="19"/>
      <c r="B23" s="23" t="s">
        <v>46</v>
      </c>
      <c r="C23" s="19" t="s">
        <v>47</v>
      </c>
      <c r="D23" s="20">
        <v>0</v>
      </c>
      <c r="E23" s="20">
        <v>0</v>
      </c>
      <c r="F23" s="20">
        <v>0</v>
      </c>
    </row>
    <row r="24" spans="1:6" s="3" customFormat="1" ht="47.25">
      <c r="A24" s="19"/>
      <c r="B24" s="23" t="s">
        <v>85</v>
      </c>
      <c r="C24" s="19"/>
      <c r="D24" s="20"/>
      <c r="E24" s="20"/>
      <c r="F24" s="20"/>
    </row>
    <row r="25" spans="1:6" s="3" customFormat="1" ht="15.75">
      <c r="A25" s="19" t="s">
        <v>17</v>
      </c>
      <c r="B25" s="23" t="s">
        <v>48</v>
      </c>
      <c r="C25" s="19" t="s">
        <v>33</v>
      </c>
      <c r="D25" s="20">
        <f>'[1]Самарга'!$B$8</f>
        <v>0.13397936000000002</v>
      </c>
      <c r="E25" s="20">
        <f>('[2]Самарга'!$B$8)/1000</f>
        <v>0.10859</v>
      </c>
      <c r="F25" s="20">
        <f>'[5]Самарга'!$BB$36/1000</f>
        <v>0.12084888058325746</v>
      </c>
    </row>
    <row r="26" spans="1:6" s="3" customFormat="1" ht="47.25" customHeight="1">
      <c r="A26" s="19" t="s">
        <v>18</v>
      </c>
      <c r="B26" s="23" t="s">
        <v>10</v>
      </c>
      <c r="C26" s="19"/>
      <c r="D26" s="20"/>
      <c r="E26" s="20"/>
      <c r="F26" s="20"/>
    </row>
    <row r="27" spans="1:6" s="3" customFormat="1" ht="15.75">
      <c r="A27" s="19" t="s">
        <v>49</v>
      </c>
      <c r="B27" s="23" t="s">
        <v>50</v>
      </c>
      <c r="C27" s="19" t="s">
        <v>11</v>
      </c>
      <c r="D27" s="21">
        <f>'[1]Самарга'!$B$9</f>
        <v>9.3</v>
      </c>
      <c r="E27" s="21">
        <f>'[2]Самарга'!$B$9</f>
        <v>10</v>
      </c>
      <c r="F27" s="21">
        <f>'[5]Самарга'!$BB$33</f>
        <v>9.994566503643473</v>
      </c>
    </row>
    <row r="28" spans="1:6" s="3" customFormat="1" ht="31.5">
      <c r="A28" s="19" t="s">
        <v>51</v>
      </c>
      <c r="B28" s="23" t="s">
        <v>78</v>
      </c>
      <c r="C28" s="19" t="s">
        <v>12</v>
      </c>
      <c r="D28" s="20">
        <f>'[1]Самарга'!$B$10</f>
        <v>24.075914874551966</v>
      </c>
      <c r="E28" s="20">
        <f>('[2]Самарга'!$B$10)/1000</f>
        <v>31.56116666666667</v>
      </c>
      <c r="F28" s="20">
        <f>'[5]Самарга'!$BB$34/1000</f>
        <v>28.31386452390283</v>
      </c>
    </row>
    <row r="29" spans="1:6" s="3" customFormat="1" ht="31.5">
      <c r="A29" s="19" t="s">
        <v>52</v>
      </c>
      <c r="B29" s="23" t="s">
        <v>53</v>
      </c>
      <c r="C29" s="19"/>
      <c r="D29" s="20">
        <v>0</v>
      </c>
      <c r="E29" s="20">
        <v>0</v>
      </c>
      <c r="F29" s="20">
        <v>0</v>
      </c>
    </row>
    <row r="30" spans="1:6" s="3" customFormat="1" ht="15.75">
      <c r="A30" s="19" t="s">
        <v>19</v>
      </c>
      <c r="B30" s="23" t="s">
        <v>54</v>
      </c>
      <c r="C30" s="19" t="s">
        <v>33</v>
      </c>
      <c r="D30" s="20">
        <f>D15-D37</f>
        <v>7.2144710299999995</v>
      </c>
      <c r="E30" s="20">
        <f>E15-E37</f>
        <v>10.669385558330745</v>
      </c>
      <c r="F30" s="20">
        <f>F15-F37</f>
        <v>10.831729958089223</v>
      </c>
    </row>
    <row r="31" spans="1:6" s="3" customFormat="1" ht="15.75">
      <c r="A31" s="19" t="s">
        <v>55</v>
      </c>
      <c r="B31" s="23" t="s">
        <v>56</v>
      </c>
      <c r="C31" s="19" t="s">
        <v>33</v>
      </c>
      <c r="D31" s="20">
        <f>D30</f>
        <v>7.2144710299999995</v>
      </c>
      <c r="E31" s="20">
        <f>E30</f>
        <v>10.669385558330745</v>
      </c>
      <c r="F31" s="20">
        <f>F30</f>
        <v>10.831729958089223</v>
      </c>
    </row>
    <row r="32" spans="1:6" s="3" customFormat="1" ht="15.75">
      <c r="A32" s="19" t="s">
        <v>57</v>
      </c>
      <c r="B32" s="23" t="s">
        <v>58</v>
      </c>
      <c r="C32" s="19" t="s">
        <v>33</v>
      </c>
      <c r="D32" s="20">
        <v>0</v>
      </c>
      <c r="E32" s="20">
        <v>0</v>
      </c>
      <c r="F32" s="20">
        <v>0</v>
      </c>
    </row>
    <row r="33" spans="1:6" s="3" customFormat="1" ht="47.25">
      <c r="A33" s="19" t="s">
        <v>59</v>
      </c>
      <c r="B33" s="23" t="s">
        <v>79</v>
      </c>
      <c r="C33" s="19" t="s">
        <v>33</v>
      </c>
      <c r="D33" s="20">
        <v>0</v>
      </c>
      <c r="E33" s="20">
        <v>0</v>
      </c>
      <c r="F33" s="20">
        <v>0</v>
      </c>
    </row>
    <row r="34" spans="1:6" s="3" customFormat="1" ht="15.75">
      <c r="A34" s="19" t="s">
        <v>20</v>
      </c>
      <c r="B34" s="23" t="s">
        <v>60</v>
      </c>
      <c r="C34" s="19"/>
      <c r="D34" s="20">
        <v>0</v>
      </c>
      <c r="E34" s="20">
        <v>0</v>
      </c>
      <c r="F34" s="20">
        <v>0</v>
      </c>
    </row>
    <row r="35" spans="1:6" s="3" customFormat="1" ht="15.75">
      <c r="A35" s="19" t="s">
        <v>61</v>
      </c>
      <c r="B35" s="23" t="s">
        <v>62</v>
      </c>
      <c r="C35" s="19" t="s">
        <v>33</v>
      </c>
      <c r="D35" s="20">
        <v>0</v>
      </c>
      <c r="E35" s="20">
        <v>0</v>
      </c>
      <c r="F35" s="20">
        <v>0</v>
      </c>
    </row>
    <row r="36" spans="1:6" s="3" customFormat="1" ht="15.75">
      <c r="A36" s="19" t="s">
        <v>63</v>
      </c>
      <c r="B36" s="23" t="s">
        <v>64</v>
      </c>
      <c r="C36" s="19" t="s">
        <v>33</v>
      </c>
      <c r="D36" s="20">
        <v>0</v>
      </c>
      <c r="E36" s="20">
        <v>0</v>
      </c>
      <c r="F36" s="20">
        <v>0</v>
      </c>
    </row>
    <row r="37" spans="1:6" s="3" customFormat="1" ht="15.75">
      <c r="A37" s="19" t="s">
        <v>65</v>
      </c>
      <c r="B37" s="23" t="s">
        <v>66</v>
      </c>
      <c r="C37" s="19"/>
      <c r="D37" s="22">
        <f>'[1]Самарга'!$B$11</f>
        <v>0.011142718777999999</v>
      </c>
      <c r="E37" s="22">
        <f>('[2]Самарга'!$B$11)/1000</f>
        <v>0.01562</v>
      </c>
      <c r="F37" s="22">
        <f>'[5]Самарга'!$BB$44/1000</f>
        <v>0.03277438472</v>
      </c>
    </row>
    <row r="38" spans="1:6" s="3" customFormat="1" ht="15.75">
      <c r="A38" s="19" t="s">
        <v>67</v>
      </c>
      <c r="B38" s="23" t="s">
        <v>56</v>
      </c>
      <c r="C38" s="19" t="s">
        <v>33</v>
      </c>
      <c r="D38" s="22">
        <f>D37</f>
        <v>0.011142718777999999</v>
      </c>
      <c r="E38" s="22">
        <f>E37</f>
        <v>0.01562</v>
      </c>
      <c r="F38" s="22">
        <f>F37</f>
        <v>0.03277438472</v>
      </c>
    </row>
    <row r="39" spans="1:6" s="3" customFormat="1" ht="15.75">
      <c r="A39" s="19" t="s">
        <v>68</v>
      </c>
      <c r="B39" s="23" t="s">
        <v>58</v>
      </c>
      <c r="C39" s="19" t="s">
        <v>33</v>
      </c>
      <c r="D39" s="20">
        <v>0</v>
      </c>
      <c r="E39" s="20">
        <v>0</v>
      </c>
      <c r="F39" s="20">
        <v>0</v>
      </c>
    </row>
    <row r="40" spans="1:6" s="3" customFormat="1" ht="47.25">
      <c r="A40" s="19" t="s">
        <v>69</v>
      </c>
      <c r="B40" s="23" t="s">
        <v>79</v>
      </c>
      <c r="C40" s="19" t="s">
        <v>33</v>
      </c>
      <c r="D40" s="20">
        <v>0</v>
      </c>
      <c r="E40" s="20">
        <v>0</v>
      </c>
      <c r="F40" s="20">
        <v>0</v>
      </c>
    </row>
    <row r="41" spans="1:6" s="3" customFormat="1" ht="31.5">
      <c r="A41" s="19" t="s">
        <v>70</v>
      </c>
      <c r="B41" s="23" t="s">
        <v>71</v>
      </c>
      <c r="C41" s="19"/>
      <c r="D41" s="20">
        <v>0</v>
      </c>
      <c r="E41" s="20">
        <v>0</v>
      </c>
      <c r="F41" s="20">
        <v>0</v>
      </c>
    </row>
    <row r="42" spans="1:6" s="3" customFormat="1" ht="15.75">
      <c r="A42" s="19" t="s">
        <v>72</v>
      </c>
      <c r="B42" s="23" t="s">
        <v>56</v>
      </c>
      <c r="C42" s="19" t="s">
        <v>33</v>
      </c>
      <c r="D42" s="20">
        <v>0</v>
      </c>
      <c r="E42" s="20">
        <v>0</v>
      </c>
      <c r="F42" s="20">
        <v>0</v>
      </c>
    </row>
    <row r="43" spans="1:6" s="3" customFormat="1" ht="15.75">
      <c r="A43" s="19" t="s">
        <v>73</v>
      </c>
      <c r="B43" s="23" t="s">
        <v>58</v>
      </c>
      <c r="C43" s="19" t="s">
        <v>33</v>
      </c>
      <c r="D43" s="20">
        <v>0</v>
      </c>
      <c r="E43" s="20">
        <v>0</v>
      </c>
      <c r="F43" s="20">
        <v>0</v>
      </c>
    </row>
    <row r="44" spans="1:6" s="3" customFormat="1" ht="47.25">
      <c r="A44" s="19" t="s">
        <v>74</v>
      </c>
      <c r="B44" s="23" t="s">
        <v>79</v>
      </c>
      <c r="C44" s="19" t="s">
        <v>33</v>
      </c>
      <c r="D44" s="20">
        <v>0</v>
      </c>
      <c r="E44" s="20">
        <v>0</v>
      </c>
      <c r="F44" s="20">
        <v>0</v>
      </c>
    </row>
    <row r="45" spans="1:6" s="3" customFormat="1" ht="15.75">
      <c r="A45" s="19" t="s">
        <v>75</v>
      </c>
      <c r="B45" s="23" t="s">
        <v>3</v>
      </c>
      <c r="C45" s="19" t="s">
        <v>33</v>
      </c>
      <c r="D45" s="20">
        <v>0</v>
      </c>
      <c r="E45" s="20">
        <v>0</v>
      </c>
      <c r="F45" s="20">
        <v>0</v>
      </c>
    </row>
    <row r="46" spans="1:6" s="5" customFormat="1" ht="47.25">
      <c r="A46" s="19" t="s">
        <v>76</v>
      </c>
      <c r="B46" s="23" t="s">
        <v>82</v>
      </c>
      <c r="C46" s="19" t="s">
        <v>5</v>
      </c>
      <c r="D46" s="20">
        <v>0</v>
      </c>
      <c r="E46" s="20">
        <v>0</v>
      </c>
      <c r="F46" s="20">
        <v>0</v>
      </c>
    </row>
    <row r="47" spans="1:6" s="5" customFormat="1" ht="78.75">
      <c r="A47" s="19" t="s">
        <v>77</v>
      </c>
      <c r="B47" s="23" t="s">
        <v>83</v>
      </c>
      <c r="C47" s="19"/>
      <c r="D47" s="20">
        <v>0</v>
      </c>
      <c r="E47" s="20">
        <v>0</v>
      </c>
      <c r="F47" s="20">
        <v>0</v>
      </c>
    </row>
    <row r="48" spans="1:6" s="4" customFormat="1" ht="17.25" customHeight="1">
      <c r="A48" s="9" t="s">
        <v>21</v>
      </c>
      <c r="D48" s="7"/>
      <c r="E48" s="7"/>
      <c r="F48" s="7"/>
    </row>
    <row r="50" spans="1:6" ht="31.5" customHeight="1">
      <c r="A50" s="14" t="s">
        <v>81</v>
      </c>
      <c r="B50" s="15"/>
      <c r="C50" s="15"/>
      <c r="D50" s="15"/>
      <c r="E50" s="15"/>
      <c r="F50" s="15"/>
    </row>
    <row r="51" spans="1:6" ht="31.5" customHeight="1">
      <c r="A51" s="14" t="s">
        <v>80</v>
      </c>
      <c r="B51" s="15"/>
      <c r="C51" s="15"/>
      <c r="D51" s="15"/>
      <c r="E51" s="15"/>
      <c r="F51" s="15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90" zoomScaleNormal="90" zoomScaleSheetLayoutView="25" zoomScalePageLayoutView="0" workbookViewId="0" topLeftCell="A1">
      <pane xSplit="3" ySplit="8" topLeftCell="D18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F8" sqref="F8"/>
    </sheetView>
  </sheetViews>
  <sheetFormatPr defaultColWidth="9.00390625" defaultRowHeight="12.75"/>
  <cols>
    <col min="1" max="1" width="4.875" style="6" customWidth="1"/>
    <col min="2" max="2" width="48.375" style="1" customWidth="1"/>
    <col min="3" max="3" width="13.00390625" style="1" customWidth="1"/>
    <col min="4" max="5" width="26.625" style="6" customWidth="1"/>
    <col min="6" max="6" width="24.125" style="6" customWidth="1"/>
    <col min="7" max="16384" width="9.125" style="1" customWidth="1"/>
  </cols>
  <sheetData>
    <row r="1" ht="54" customHeight="1">
      <c r="F1" s="8" t="s">
        <v>22</v>
      </c>
    </row>
    <row r="5" spans="1:6" ht="16.5">
      <c r="A5" s="16" t="s">
        <v>23</v>
      </c>
      <c r="B5" s="17"/>
      <c r="C5" s="17"/>
      <c r="D5" s="17"/>
      <c r="E5" s="17"/>
      <c r="F5" s="17"/>
    </row>
    <row r="7" spans="1:9" ht="15.75">
      <c r="A7" s="13" t="s">
        <v>94</v>
      </c>
      <c r="I7" s="1">
        <v>1000</v>
      </c>
    </row>
    <row r="8" spans="1:6" s="2" customFormat="1" ht="63">
      <c r="A8" s="18" t="s">
        <v>13</v>
      </c>
      <c r="B8" s="18" t="s">
        <v>0</v>
      </c>
      <c r="C8" s="18" t="s">
        <v>1</v>
      </c>
      <c r="D8" s="18" t="s">
        <v>95</v>
      </c>
      <c r="E8" s="18" t="s">
        <v>96</v>
      </c>
      <c r="F8" s="18" t="s">
        <v>97</v>
      </c>
    </row>
    <row r="9" spans="1:6" s="3" customFormat="1" ht="24" customHeight="1">
      <c r="A9" s="19" t="s">
        <v>2</v>
      </c>
      <c r="B9" s="23" t="s">
        <v>24</v>
      </c>
      <c r="C9" s="19" t="s">
        <v>7</v>
      </c>
      <c r="D9" s="20">
        <f>'[1]Агзу'!$B$2</f>
        <v>0.552</v>
      </c>
      <c r="E9" s="20">
        <f>'[2]Агзу'!$B$2</f>
        <v>0.552</v>
      </c>
      <c r="F9" s="20">
        <f>'[14]1 полугодие'!$G$6+'[14]2 полугодие '!$G$6</f>
        <v>0.552</v>
      </c>
    </row>
    <row r="10" spans="1:6" s="3" customFormat="1" ht="64.5" customHeight="1">
      <c r="A10" s="19" t="s">
        <v>4</v>
      </c>
      <c r="B10" s="23" t="s">
        <v>25</v>
      </c>
      <c r="C10" s="19" t="s">
        <v>7</v>
      </c>
      <c r="D10" s="20"/>
      <c r="E10" s="20"/>
      <c r="F10" s="20"/>
    </row>
    <row r="11" spans="1:6" s="3" customFormat="1" ht="15.75">
      <c r="A11" s="19" t="s">
        <v>6</v>
      </c>
      <c r="B11" s="23" t="s">
        <v>26</v>
      </c>
      <c r="C11" s="19" t="s">
        <v>27</v>
      </c>
      <c r="D11" s="20">
        <f>'[1]Агзу'!$B$3</f>
        <v>0.175703</v>
      </c>
      <c r="E11" s="20">
        <f>('[2]Агзу'!$B$3)/1000</f>
        <v>0.18291524389097025</v>
      </c>
      <c r="F11" s="20">
        <f>'[14]1 полугодие'!$G$16+'[14]2 полугодие '!$G$16</f>
        <v>0.1822763768191189</v>
      </c>
    </row>
    <row r="12" spans="1:6" s="3" customFormat="1" ht="15.75">
      <c r="A12" s="19" t="s">
        <v>8</v>
      </c>
      <c r="B12" s="23" t="s">
        <v>28</v>
      </c>
      <c r="C12" s="19" t="s">
        <v>27</v>
      </c>
      <c r="D12" s="20">
        <f>'[1]Агзу'!$B$4</f>
        <v>0.14960799000000002</v>
      </c>
      <c r="E12" s="20">
        <f>('[2]Агзу'!$B$4)/1000</f>
        <v>0.16066917</v>
      </c>
      <c r="F12" s="20">
        <f>'[14]1 полугодие'!$G$37+'[14]2 полугодие '!$G$37</f>
        <v>0.16035055999999998</v>
      </c>
    </row>
    <row r="13" spans="1:6" s="3" customFormat="1" ht="15.75">
      <c r="A13" s="19" t="s">
        <v>9</v>
      </c>
      <c r="B13" s="23" t="s">
        <v>29</v>
      </c>
      <c r="C13" s="19" t="s">
        <v>30</v>
      </c>
      <c r="D13" s="20">
        <v>0</v>
      </c>
      <c r="E13" s="20">
        <v>0</v>
      </c>
      <c r="F13" s="20">
        <v>0</v>
      </c>
    </row>
    <row r="14" spans="1:6" s="3" customFormat="1" ht="15.75">
      <c r="A14" s="19" t="s">
        <v>14</v>
      </c>
      <c r="B14" s="23" t="s">
        <v>31</v>
      </c>
      <c r="C14" s="19" t="s">
        <v>30</v>
      </c>
      <c r="D14" s="20">
        <v>0</v>
      </c>
      <c r="E14" s="20">
        <v>0</v>
      </c>
      <c r="F14" s="20">
        <v>0</v>
      </c>
    </row>
    <row r="15" spans="1:6" s="3" customFormat="1" ht="15.75">
      <c r="A15" s="19" t="s">
        <v>15</v>
      </c>
      <c r="B15" s="23" t="s">
        <v>32</v>
      </c>
      <c r="C15" s="19" t="s">
        <v>33</v>
      </c>
      <c r="D15" s="20">
        <f>'[1]Агзу'!$B$5</f>
        <v>7.0086213157429995</v>
      </c>
      <c r="E15" s="20">
        <f>('[2]Агзу'!$B$5)/1000</f>
        <v>8.053621762438452</v>
      </c>
      <c r="F15" s="20">
        <f>'[5]Агзу'!$BB$45/1000</f>
        <v>9.045463882281792</v>
      </c>
    </row>
    <row r="16" spans="1:6" s="3" customFormat="1" ht="15.75">
      <c r="A16" s="19" t="s">
        <v>34</v>
      </c>
      <c r="B16" s="23" t="s">
        <v>35</v>
      </c>
      <c r="C16" s="19" t="s">
        <v>33</v>
      </c>
      <c r="D16" s="20">
        <f>D15</f>
        <v>7.0086213157429995</v>
      </c>
      <c r="E16" s="20">
        <f>E15</f>
        <v>8.053621762438452</v>
      </c>
      <c r="F16" s="20">
        <f>F15</f>
        <v>9.045463882281792</v>
      </c>
    </row>
    <row r="17" spans="1:6" s="3" customFormat="1" ht="15.75">
      <c r="A17" s="19" t="s">
        <v>36</v>
      </c>
      <c r="B17" s="23" t="s">
        <v>37</v>
      </c>
      <c r="C17" s="19" t="s">
        <v>33</v>
      </c>
      <c r="D17" s="20">
        <v>0</v>
      </c>
      <c r="E17" s="20">
        <v>0</v>
      </c>
      <c r="F17" s="20">
        <v>0</v>
      </c>
    </row>
    <row r="18" spans="1:6" s="3" customFormat="1" ht="47.25">
      <c r="A18" s="19" t="s">
        <v>38</v>
      </c>
      <c r="B18" s="23" t="s">
        <v>84</v>
      </c>
      <c r="C18" s="19" t="s">
        <v>33</v>
      </c>
      <c r="D18" s="20">
        <v>0</v>
      </c>
      <c r="E18" s="20">
        <v>0</v>
      </c>
      <c r="F18" s="20">
        <v>0</v>
      </c>
    </row>
    <row r="19" spans="1:6" s="3" customFormat="1" ht="15.75">
      <c r="A19" s="19" t="s">
        <v>16</v>
      </c>
      <c r="B19" s="23" t="s">
        <v>39</v>
      </c>
      <c r="C19" s="19"/>
      <c r="D19" s="20"/>
      <c r="E19" s="20"/>
      <c r="F19" s="20"/>
    </row>
    <row r="20" spans="1:6" s="3" customFormat="1" ht="15.75">
      <c r="A20" s="19" t="s">
        <v>40</v>
      </c>
      <c r="B20" s="23" t="s">
        <v>41</v>
      </c>
      <c r="C20" s="19" t="s">
        <v>33</v>
      </c>
      <c r="D20" s="20">
        <f>'[1]Агзу'!$B$6</f>
        <v>2.86189857</v>
      </c>
      <c r="E20" s="20">
        <f>('[2]Агзу'!$B$6)/1000</f>
        <v>2.4494410278971723</v>
      </c>
      <c r="F20" s="20">
        <f>'[5]Агзу'!$BB$26/1000</f>
        <v>3.518766362950426</v>
      </c>
    </row>
    <row r="21" spans="1:6" s="3" customFormat="1" ht="31.5">
      <c r="A21" s="19"/>
      <c r="B21" s="23" t="s">
        <v>42</v>
      </c>
      <c r="C21" s="19" t="s">
        <v>43</v>
      </c>
      <c r="D21" s="20">
        <f>'[1]Агзу'!$B$7</f>
        <v>568.9151579654302</v>
      </c>
      <c r="E21" s="20">
        <f>'[2]Агзу'!$B$7</f>
        <v>453.85</v>
      </c>
      <c r="F21" s="20">
        <f>'[5]Агзу'!$BB$22*1450</f>
        <v>453.8500000000001</v>
      </c>
    </row>
    <row r="22" spans="1:6" s="3" customFormat="1" ht="15.75">
      <c r="A22" s="19" t="s">
        <v>44</v>
      </c>
      <c r="B22" s="23" t="s">
        <v>45</v>
      </c>
      <c r="C22" s="19" t="s">
        <v>33</v>
      </c>
      <c r="D22" s="20">
        <v>0</v>
      </c>
      <c r="E22" s="20">
        <v>0</v>
      </c>
      <c r="F22" s="20">
        <v>0</v>
      </c>
    </row>
    <row r="23" spans="1:6" s="3" customFormat="1" ht="31.5">
      <c r="A23" s="19"/>
      <c r="B23" s="23" t="s">
        <v>46</v>
      </c>
      <c r="C23" s="19" t="s">
        <v>47</v>
      </c>
      <c r="D23" s="20">
        <v>0</v>
      </c>
      <c r="E23" s="20">
        <v>0</v>
      </c>
      <c r="F23" s="20">
        <v>0</v>
      </c>
    </row>
    <row r="24" spans="1:6" s="3" customFormat="1" ht="47.25">
      <c r="A24" s="19"/>
      <c r="B24" s="23" t="s">
        <v>85</v>
      </c>
      <c r="C24" s="19"/>
      <c r="D24" s="20"/>
      <c r="E24" s="20"/>
      <c r="F24" s="20"/>
    </row>
    <row r="25" spans="1:6" s="3" customFormat="1" ht="19.5" customHeight="1">
      <c r="A25" s="19" t="s">
        <v>17</v>
      </c>
      <c r="B25" s="23" t="s">
        <v>48</v>
      </c>
      <c r="C25" s="19" t="s">
        <v>33</v>
      </c>
      <c r="D25" s="20">
        <f>'[1]Агзу'!$B$8</f>
        <v>0.01577916</v>
      </c>
      <c r="E25" s="20">
        <f>('[2]Агзу'!$B$8)/1000</f>
        <v>0.01094</v>
      </c>
      <c r="F25" s="20">
        <f>'[5]Агзу'!$BB$36/1000</f>
        <v>0.007057654419627756</v>
      </c>
    </row>
    <row r="26" spans="1:6" s="3" customFormat="1" ht="47.25">
      <c r="A26" s="19" t="s">
        <v>18</v>
      </c>
      <c r="B26" s="23" t="s">
        <v>10</v>
      </c>
      <c r="C26" s="19"/>
      <c r="D26" s="20"/>
      <c r="E26" s="20"/>
      <c r="F26" s="20"/>
    </row>
    <row r="27" spans="1:6" s="3" customFormat="1" ht="31.5">
      <c r="A27" s="19" t="s">
        <v>49</v>
      </c>
      <c r="B27" s="23" t="s">
        <v>50</v>
      </c>
      <c r="C27" s="19" t="s">
        <v>11</v>
      </c>
      <c r="D27" s="21">
        <f>'[1]Агзу'!$B$9</f>
        <v>8.8</v>
      </c>
      <c r="E27" s="21">
        <f>'[2]Агзу'!$B$9</f>
        <v>9.1</v>
      </c>
      <c r="F27" s="21">
        <f>'[5]Агзу'!$BB$33</f>
        <v>9.123550949735636</v>
      </c>
    </row>
    <row r="28" spans="1:6" s="3" customFormat="1" ht="31.5">
      <c r="A28" s="19" t="s">
        <v>51</v>
      </c>
      <c r="B28" s="23" t="s">
        <v>78</v>
      </c>
      <c r="C28" s="19" t="s">
        <v>12</v>
      </c>
      <c r="D28" s="20">
        <f>'[1]Агзу'!$B$10</f>
        <v>24.050355208333333</v>
      </c>
      <c r="E28" s="20">
        <f>('[2]Агзу'!$B$10)/1000</f>
        <v>26.271154651770456</v>
      </c>
      <c r="F28" s="20">
        <f>'[5]Агзу'!$BB$34/1000</f>
        <v>28.21792066942361</v>
      </c>
    </row>
    <row r="29" spans="1:6" s="3" customFormat="1" ht="31.5">
      <c r="A29" s="19" t="s">
        <v>52</v>
      </c>
      <c r="B29" s="23" t="s">
        <v>53</v>
      </c>
      <c r="C29" s="19"/>
      <c r="D29" s="20">
        <v>0</v>
      </c>
      <c r="E29" s="20">
        <v>0</v>
      </c>
      <c r="F29" s="20">
        <v>0</v>
      </c>
    </row>
    <row r="30" spans="1:6" s="3" customFormat="1" ht="15.75">
      <c r="A30" s="19" t="s">
        <v>19</v>
      </c>
      <c r="B30" s="23" t="s">
        <v>54</v>
      </c>
      <c r="C30" s="19" t="s">
        <v>33</v>
      </c>
      <c r="D30" s="20">
        <f>D15-D37</f>
        <v>6.994773189999999</v>
      </c>
      <c r="E30" s="20">
        <f>E15-E37</f>
        <v>8.03839176243845</v>
      </c>
      <c r="F30" s="20">
        <f>F15-F37</f>
        <v>9.032902964755639</v>
      </c>
    </row>
    <row r="31" spans="1:6" s="3" customFormat="1" ht="31.5">
      <c r="A31" s="19" t="s">
        <v>55</v>
      </c>
      <c r="B31" s="23" t="s">
        <v>56</v>
      </c>
      <c r="C31" s="19" t="s">
        <v>33</v>
      </c>
      <c r="D31" s="20">
        <f>D30</f>
        <v>6.994773189999999</v>
      </c>
      <c r="E31" s="20">
        <f>E30</f>
        <v>8.03839176243845</v>
      </c>
      <c r="F31" s="20">
        <f>F30</f>
        <v>9.032902964755639</v>
      </c>
    </row>
    <row r="32" spans="1:6" s="3" customFormat="1" ht="31.5">
      <c r="A32" s="19" t="s">
        <v>57</v>
      </c>
      <c r="B32" s="23" t="s">
        <v>58</v>
      </c>
      <c r="C32" s="19" t="s">
        <v>33</v>
      </c>
      <c r="D32" s="20">
        <v>0</v>
      </c>
      <c r="E32" s="20">
        <v>0</v>
      </c>
      <c r="F32" s="20">
        <v>0</v>
      </c>
    </row>
    <row r="33" spans="1:6" s="3" customFormat="1" ht="47.25">
      <c r="A33" s="19" t="s">
        <v>59</v>
      </c>
      <c r="B33" s="23" t="s">
        <v>79</v>
      </c>
      <c r="C33" s="19" t="s">
        <v>33</v>
      </c>
      <c r="D33" s="20">
        <v>0</v>
      </c>
      <c r="E33" s="20">
        <v>0</v>
      </c>
      <c r="F33" s="20">
        <v>0</v>
      </c>
    </row>
    <row r="34" spans="1:6" s="3" customFormat="1" ht="15.75">
      <c r="A34" s="19" t="s">
        <v>20</v>
      </c>
      <c r="B34" s="23" t="s">
        <v>60</v>
      </c>
      <c r="C34" s="19"/>
      <c r="D34" s="20">
        <v>0</v>
      </c>
      <c r="E34" s="20">
        <v>0</v>
      </c>
      <c r="F34" s="20">
        <v>0</v>
      </c>
    </row>
    <row r="35" spans="1:6" s="3" customFormat="1" ht="31.5">
      <c r="A35" s="19" t="s">
        <v>61</v>
      </c>
      <c r="B35" s="23" t="s">
        <v>62</v>
      </c>
      <c r="C35" s="19" t="s">
        <v>33</v>
      </c>
      <c r="D35" s="20">
        <v>0</v>
      </c>
      <c r="E35" s="20">
        <v>0</v>
      </c>
      <c r="F35" s="20">
        <v>0</v>
      </c>
    </row>
    <row r="36" spans="1:6" s="3" customFormat="1" ht="31.5">
      <c r="A36" s="19" t="s">
        <v>63</v>
      </c>
      <c r="B36" s="23" t="s">
        <v>64</v>
      </c>
      <c r="C36" s="19" t="s">
        <v>33</v>
      </c>
      <c r="D36" s="20">
        <v>0</v>
      </c>
      <c r="E36" s="20">
        <v>0</v>
      </c>
      <c r="F36" s="20">
        <v>0</v>
      </c>
    </row>
    <row r="37" spans="1:6" s="3" customFormat="1" ht="15.75">
      <c r="A37" s="19" t="s">
        <v>65</v>
      </c>
      <c r="B37" s="23" t="s">
        <v>66</v>
      </c>
      <c r="C37" s="19"/>
      <c r="D37" s="22">
        <f>'[1]Агзу'!$B$11</f>
        <v>0.013848125743000001</v>
      </c>
      <c r="E37" s="22">
        <f>('[2]Агзу'!$B$11)/1000</f>
        <v>0.01523</v>
      </c>
      <c r="F37" s="22">
        <f>'[5]Агзу'!$BB$44/1000</f>
        <v>0.012560917526153846</v>
      </c>
    </row>
    <row r="38" spans="1:6" s="3" customFormat="1" ht="31.5">
      <c r="A38" s="19" t="s">
        <v>67</v>
      </c>
      <c r="B38" s="23" t="s">
        <v>56</v>
      </c>
      <c r="C38" s="19" t="s">
        <v>33</v>
      </c>
      <c r="D38" s="22">
        <f>D37</f>
        <v>0.013848125743000001</v>
      </c>
      <c r="E38" s="22">
        <f>E37</f>
        <v>0.01523</v>
      </c>
      <c r="F38" s="22">
        <f>F37</f>
        <v>0.012560917526153846</v>
      </c>
    </row>
    <row r="39" spans="1:6" s="3" customFormat="1" ht="31.5">
      <c r="A39" s="19" t="s">
        <v>68</v>
      </c>
      <c r="B39" s="23" t="s">
        <v>58</v>
      </c>
      <c r="C39" s="19" t="s">
        <v>33</v>
      </c>
      <c r="D39" s="20">
        <v>0</v>
      </c>
      <c r="E39" s="20">
        <v>0</v>
      </c>
      <c r="F39" s="20">
        <v>0</v>
      </c>
    </row>
    <row r="40" spans="1:6" s="3" customFormat="1" ht="47.25">
      <c r="A40" s="19" t="s">
        <v>69</v>
      </c>
      <c r="B40" s="23" t="s">
        <v>79</v>
      </c>
      <c r="C40" s="19" t="s">
        <v>33</v>
      </c>
      <c r="D40" s="20">
        <v>0</v>
      </c>
      <c r="E40" s="20">
        <v>0</v>
      </c>
      <c r="F40" s="20">
        <v>0</v>
      </c>
    </row>
    <row r="41" spans="1:6" s="3" customFormat="1" ht="31.5">
      <c r="A41" s="19" t="s">
        <v>70</v>
      </c>
      <c r="B41" s="23" t="s">
        <v>71</v>
      </c>
      <c r="C41" s="19"/>
      <c r="D41" s="20">
        <v>0</v>
      </c>
      <c r="E41" s="20">
        <v>0</v>
      </c>
      <c r="F41" s="20">
        <v>0</v>
      </c>
    </row>
    <row r="42" spans="1:6" s="3" customFormat="1" ht="31.5">
      <c r="A42" s="19" t="s">
        <v>72</v>
      </c>
      <c r="B42" s="23" t="s">
        <v>56</v>
      </c>
      <c r="C42" s="19" t="s">
        <v>33</v>
      </c>
      <c r="D42" s="20">
        <v>0</v>
      </c>
      <c r="E42" s="20">
        <v>0</v>
      </c>
      <c r="F42" s="20">
        <v>0</v>
      </c>
    </row>
    <row r="43" spans="1:6" s="3" customFormat="1" ht="31.5">
      <c r="A43" s="19" t="s">
        <v>73</v>
      </c>
      <c r="B43" s="23" t="s">
        <v>58</v>
      </c>
      <c r="C43" s="19" t="s">
        <v>33</v>
      </c>
      <c r="D43" s="20">
        <v>0</v>
      </c>
      <c r="E43" s="20">
        <v>0</v>
      </c>
      <c r="F43" s="20">
        <v>0</v>
      </c>
    </row>
    <row r="44" spans="1:6" s="3" customFormat="1" ht="47.25">
      <c r="A44" s="19" t="s">
        <v>74</v>
      </c>
      <c r="B44" s="23" t="s">
        <v>79</v>
      </c>
      <c r="C44" s="19" t="s">
        <v>33</v>
      </c>
      <c r="D44" s="20">
        <v>0</v>
      </c>
      <c r="E44" s="20">
        <v>0</v>
      </c>
      <c r="F44" s="20">
        <v>0</v>
      </c>
    </row>
    <row r="45" spans="1:6" s="3" customFormat="1" ht="15.75">
      <c r="A45" s="19" t="s">
        <v>75</v>
      </c>
      <c r="B45" s="23" t="s">
        <v>3</v>
      </c>
      <c r="C45" s="19" t="s">
        <v>33</v>
      </c>
      <c r="D45" s="20">
        <v>0</v>
      </c>
      <c r="E45" s="20">
        <v>0</v>
      </c>
      <c r="F45" s="20">
        <v>0</v>
      </c>
    </row>
    <row r="46" spans="1:6" s="5" customFormat="1" ht="47.25">
      <c r="A46" s="19" t="s">
        <v>76</v>
      </c>
      <c r="B46" s="23" t="s">
        <v>82</v>
      </c>
      <c r="C46" s="19" t="s">
        <v>5</v>
      </c>
      <c r="D46" s="20">
        <v>0</v>
      </c>
      <c r="E46" s="20">
        <v>0</v>
      </c>
      <c r="F46" s="20">
        <v>0</v>
      </c>
    </row>
    <row r="47" spans="1:6" s="5" customFormat="1" ht="78.75">
      <c r="A47" s="19" t="s">
        <v>77</v>
      </c>
      <c r="B47" s="23" t="s">
        <v>83</v>
      </c>
      <c r="C47" s="19"/>
      <c r="D47" s="20">
        <v>0</v>
      </c>
      <c r="E47" s="20">
        <v>0</v>
      </c>
      <c r="F47" s="20">
        <v>0</v>
      </c>
    </row>
    <row r="48" spans="1:6" s="4" customFormat="1" ht="17.25" customHeight="1">
      <c r="A48" s="9" t="s">
        <v>21</v>
      </c>
      <c r="D48" s="7"/>
      <c r="E48" s="7"/>
      <c r="F48" s="7"/>
    </row>
    <row r="50" spans="1:6" ht="31.5" customHeight="1">
      <c r="A50" s="14" t="s">
        <v>81</v>
      </c>
      <c r="B50" s="15"/>
      <c r="C50" s="15"/>
      <c r="D50" s="15"/>
      <c r="E50" s="15"/>
      <c r="F50" s="15"/>
    </row>
    <row r="51" spans="1:6" ht="31.5" customHeight="1">
      <c r="A51" s="14" t="s">
        <v>80</v>
      </c>
      <c r="B51" s="15"/>
      <c r="C51" s="15"/>
      <c r="D51" s="15"/>
      <c r="E51" s="15"/>
      <c r="F51" s="15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Почекунина Ольга Александровна</cp:lastModifiedBy>
  <cp:lastPrinted>2017-04-17T22:26:59Z</cp:lastPrinted>
  <dcterms:created xsi:type="dcterms:W3CDTF">2014-08-15T10:06:32Z</dcterms:created>
  <dcterms:modified xsi:type="dcterms:W3CDTF">2018-10-26T00:25:41Z</dcterms:modified>
  <cp:category/>
  <cp:version/>
  <cp:contentType/>
  <cp:contentStatus/>
</cp:coreProperties>
</file>